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956" activeTab="4"/>
  </bookViews>
  <sheets>
    <sheet name="目录" sheetId="35" r:id="rId1"/>
    <sheet name="一般公共预算收入决算表" sheetId="6" r:id="rId2"/>
    <sheet name="一般公共预算支出决算表" sheetId="24" r:id="rId3"/>
    <sheet name="本级一般公共预算收入决算表" sheetId="42" r:id="rId4"/>
    <sheet name="本级一般公共预算支出决算表（功能分类）" sheetId="33" r:id="rId5"/>
    <sheet name="本级一般公共预算支出决算表（经济分类）" sheetId="32" r:id="rId6"/>
    <sheet name="本级一般公共预算基本支出决算表." sheetId="44" r:id="rId7"/>
    <sheet name="一般公共预算收支平衡表" sheetId="18" r:id="rId8"/>
    <sheet name="新区三公经费" sheetId="43" r:id="rId9"/>
    <sheet name="税收返还及转移支付" sheetId="10" r:id="rId10"/>
    <sheet name="政府性基金收入" sheetId="4" r:id="rId11"/>
    <sheet name="政府性基金支出" sheetId="38" r:id="rId12"/>
    <sheet name="本级政府性基金收入" sheetId="45" r:id="rId13"/>
    <sheet name="本级政府性基金支出" sheetId="37" r:id="rId14"/>
    <sheet name="政府性基金转移支付" sheetId="12" r:id="rId15"/>
    <sheet name="国有资本经营预算收入" sheetId="9" r:id="rId16"/>
    <sheet name="国有资本经营预算支出" sheetId="27" r:id="rId17"/>
    <sheet name="本级国有资本经营预算收入" sheetId="39" r:id="rId18"/>
    <sheet name="本级国有资本经营预算支出" sheetId="40" r:id="rId19"/>
    <sheet name="国有资本经营预算转移支付" sheetId="41" r:id="rId20"/>
    <sheet name="社会保险基金收入" sheetId="7" r:id="rId21"/>
    <sheet name="社会保险基金支出" sheetId="28" r:id="rId22"/>
    <sheet name="政府债务限额和余额情况表" sheetId="46" r:id="rId23"/>
    <sheet name="政府债务限额情况表" sheetId="47" r:id="rId24"/>
    <sheet name="政府债务余额情况表" sheetId="48" r:id="rId25"/>
  </sheets>
  <definedNames>
    <definedName name="_xlnm.Print_Area" localSheetId="4">'本级一般公共预算支出决算表（功能分类）'!$A$1:$E$395</definedName>
    <definedName name="_xlnm.Print_Titles" localSheetId="4">'本级一般公共预算支出决算表（功能分类）'!$4:$4</definedName>
    <definedName name="_xlnm.Print_Area" localSheetId="5">'本级一般公共预算支出决算表（经济分类）'!$A$1:$C$71</definedName>
    <definedName name="_xlnm.Print_Titles" localSheetId="5">'本级一般公共预算支出决算表（经济分类）'!$4:$4</definedName>
    <definedName name="_xlnm.Print_Area" localSheetId="6">本级一般公共预算基本支出决算表.!$A$1:$C$69</definedName>
    <definedName name="_xlnm.Print_Titles" localSheetId="6">本级一般公共预算基本支出决算表.!$4:$4</definedName>
    <definedName name="_xlnm.Print_Area" localSheetId="13">本级政府性基金支出!$A$1:$E$70</definedName>
    <definedName name="_xlnm.Print_Titles" localSheetId="13">本级政府性基金支出!$4:$4</definedName>
  </definedNames>
  <calcPr calcId="144525" concurrentCalc="0"/>
</workbook>
</file>

<file path=xl/sharedStrings.xml><?xml version="1.0" encoding="utf-8"?>
<sst xmlns="http://schemas.openxmlformats.org/spreadsheetml/2006/main" count="1081" uniqueCount="834">
  <si>
    <t>财政决算报告附表</t>
  </si>
  <si>
    <t>目    录</t>
  </si>
  <si>
    <t>一、一般公共预算决算报表</t>
  </si>
  <si>
    <t>1、铜川市新区2021年一般公共预算收入决算总表……………………………………………（表1）</t>
  </si>
  <si>
    <t>2、铜川市新区2021年一般公共预算支出决算总表……………………………………………（表2）</t>
  </si>
  <si>
    <t>3、铜川市新区本级2021年一般公共预算收入决算总表………………………………………（表3）</t>
  </si>
  <si>
    <t>4、铜川市新区本级2021年一般公共预算支出总表（功能分类）……………………………（表4）</t>
  </si>
  <si>
    <t>5、铜川市新区本级2021年一般公共预算支出决算总表（经济分类)……………………… （表5）</t>
  </si>
  <si>
    <t>7、铜川市新区本级2021年一般公共预算基本支出决算经济分类明细表……………………（表6）</t>
  </si>
  <si>
    <t>6、铜川市新区本级2021年一般公共预算收支平衡情况表……………………………………（表7）</t>
  </si>
  <si>
    <t>8、铜川市新区2021年“三公”经费支出决算总表……………………………………………（表8）</t>
  </si>
  <si>
    <t>9、铜川市新区2021年一般公共预算税收返还和转移支付决算表……………………………（表9）</t>
  </si>
  <si>
    <t>二、政府性基金决算报表</t>
  </si>
  <si>
    <t>10、铜川市新区2021年政府性基金预算收入决算总表…………………………………………（表10）</t>
  </si>
  <si>
    <t>11、铜川市新区2021年政府性基金预算支出决算总表…………………………………………（表11）</t>
  </si>
  <si>
    <t>12、铜川市新区本级2021年政府性基金预算收入决算总表……………………………………（表12）</t>
  </si>
  <si>
    <t>13、铜川市新区本级2021年政府性基金预算支出决算总表……………………………………（表13）</t>
  </si>
  <si>
    <t>14、铜川市新区2021年政府性基金转移支付决算表……………………………………………（表14）</t>
  </si>
  <si>
    <t>三、国有资本经营决算报表</t>
  </si>
  <si>
    <t>15、铜川市新区2021年国有资本经营预算收入决算总表………………………………………（表15）</t>
  </si>
  <si>
    <t>16、铜川市新区2021年国有资本经营预算支出决算总表………………………………………（表16）</t>
  </si>
  <si>
    <t>17、铜川市新区2021年本级国有资本经营预算收入决算总表…………………………………（表17）</t>
  </si>
  <si>
    <t>18、铜川市新区2021年本级国有资本经营预算支出决算总表…………………………………（表18）</t>
  </si>
  <si>
    <t>19、铜川市新区2021年国有资本经营转移支付决算表…………………………………………（表19）</t>
  </si>
  <si>
    <t>四、社会保险基金决算报表</t>
  </si>
  <si>
    <t>20、铜川市新区2021年社会保险基金预算收入决算总表………………………………………（表20）</t>
  </si>
  <si>
    <t>21、铜川市新区2021年社会保险基金预算支出决算总表………………………………………（表21）</t>
  </si>
  <si>
    <t>五、政府债务决算报表</t>
  </si>
  <si>
    <t>22、铜川市新区2021年政府债务限额和余额情况表……………………………………………（表22）</t>
  </si>
  <si>
    <t>23、铜川市新区2021年政府债务限额情况表……………………………………………………（表23）</t>
  </si>
  <si>
    <t>24、铜川市新区2021年政府债务余额情况表……………………………………………………（表24）</t>
  </si>
  <si>
    <t>表1</t>
  </si>
  <si>
    <t>铜川市新区2021年一般公共预算收入决算总表</t>
  </si>
  <si>
    <t>单位：万元</t>
  </si>
  <si>
    <t>项     目</t>
  </si>
  <si>
    <r>
      <rPr>
        <b/>
        <sz val="11"/>
        <rFont val="Times New Roman"/>
        <charset val="134"/>
      </rPr>
      <t xml:space="preserve">  2020</t>
    </r>
    <r>
      <rPr>
        <b/>
        <sz val="11"/>
        <rFont val="宋体"/>
        <charset val="134"/>
      </rPr>
      <t>年决算数</t>
    </r>
  </si>
  <si>
    <r>
      <rPr>
        <b/>
        <sz val="11"/>
        <rFont val="Times New Roman"/>
        <charset val="134"/>
      </rPr>
      <t>2021</t>
    </r>
    <r>
      <rPr>
        <b/>
        <sz val="11"/>
        <rFont val="宋体"/>
        <charset val="134"/>
      </rPr>
      <t>年</t>
    </r>
  </si>
  <si>
    <t>完成
调整预算%</t>
  </si>
  <si>
    <r>
      <rPr>
        <b/>
        <sz val="11"/>
        <rFont val="宋体"/>
        <charset val="134"/>
      </rPr>
      <t>比上年
增长</t>
    </r>
    <r>
      <rPr>
        <b/>
        <sz val="11"/>
        <rFont val="Times New Roman"/>
        <charset val="134"/>
      </rPr>
      <t>%</t>
    </r>
  </si>
  <si>
    <t>备注</t>
  </si>
  <si>
    <t>预算数</t>
  </si>
  <si>
    <t>调整预算数</t>
  </si>
  <si>
    <t>决算数</t>
  </si>
  <si>
    <t>一、税收收入</t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</si>
  <si>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其中：增值税</t>
    </r>
  </si>
  <si>
    <r>
      <rPr>
        <sz val="11"/>
        <rFont val="Times New Roman"/>
        <charset val="134"/>
      </rPr>
      <t xml:space="preserve">                    </t>
    </r>
    <r>
      <rPr>
        <sz val="11"/>
        <rFont val="宋体"/>
        <charset val="134"/>
      </rPr>
      <t>营业税</t>
    </r>
  </si>
  <si>
    <t xml:space="preserve">          企业所得税</t>
  </si>
  <si>
    <t xml:space="preserve">          个人所得税</t>
  </si>
  <si>
    <r>
      <rPr>
        <sz val="11"/>
        <rFont val="Times New Roman"/>
        <charset val="134"/>
      </rPr>
      <t xml:space="preserve">                    </t>
    </r>
    <r>
      <rPr>
        <sz val="11"/>
        <rFont val="宋体"/>
        <charset val="134"/>
      </rPr>
      <t>城市维护建设税</t>
    </r>
  </si>
  <si>
    <t xml:space="preserve">          房产税</t>
  </si>
  <si>
    <t xml:space="preserve">          印花税</t>
  </si>
  <si>
    <r>
      <rPr>
        <sz val="11"/>
        <rFont val="Times New Roman"/>
        <charset val="134"/>
      </rPr>
      <t xml:space="preserve">                    </t>
    </r>
    <r>
      <rPr>
        <sz val="11"/>
        <rFont val="宋体"/>
        <charset val="134"/>
      </rPr>
      <t>城镇土地使用税</t>
    </r>
  </si>
  <si>
    <r>
      <rPr>
        <sz val="11"/>
        <rFont val="Times New Roman"/>
        <charset val="134"/>
      </rPr>
      <t xml:space="preserve">                    </t>
    </r>
    <r>
      <rPr>
        <sz val="11"/>
        <rFont val="宋体"/>
        <charset val="134"/>
      </rPr>
      <t>土地增值税</t>
    </r>
  </si>
  <si>
    <r>
      <rPr>
        <sz val="11"/>
        <rFont val="Times New Roman"/>
        <charset val="134"/>
      </rPr>
      <t xml:space="preserve">                     </t>
    </r>
    <r>
      <rPr>
        <sz val="11"/>
        <rFont val="宋体"/>
        <charset val="134"/>
      </rPr>
      <t>车船税</t>
    </r>
  </si>
  <si>
    <t xml:space="preserve">                     耕地占用税</t>
  </si>
  <si>
    <r>
      <rPr>
        <sz val="11"/>
        <rFont val="Times New Roman"/>
        <charset val="134"/>
      </rPr>
      <t xml:space="preserve">                     </t>
    </r>
    <r>
      <rPr>
        <sz val="11"/>
        <rFont val="宋体"/>
        <charset val="134"/>
      </rPr>
      <t>契税</t>
    </r>
  </si>
  <si>
    <r>
      <rPr>
        <sz val="11"/>
        <rFont val="Times New Roman"/>
        <charset val="134"/>
      </rPr>
      <t xml:space="preserve">                     </t>
    </r>
    <r>
      <rPr>
        <sz val="11"/>
        <rFont val="宋体"/>
        <charset val="134"/>
      </rPr>
      <t>环境保护税</t>
    </r>
  </si>
  <si>
    <r>
      <rPr>
        <sz val="11"/>
        <rFont val="Times New Roman"/>
        <charset val="134"/>
      </rPr>
      <t xml:space="preserve">                     </t>
    </r>
    <r>
      <rPr>
        <sz val="11"/>
        <rFont val="宋体"/>
        <charset val="134"/>
      </rPr>
      <t>其他税收收入</t>
    </r>
  </si>
  <si>
    <r>
      <rPr>
        <sz val="11"/>
        <rFont val="Times New Roman"/>
        <charset val="134"/>
      </rPr>
      <t xml:space="preserve">                     </t>
    </r>
    <r>
      <rPr>
        <sz val="11"/>
        <rFont val="宋体"/>
        <charset val="134"/>
      </rPr>
      <t>资源税</t>
    </r>
  </si>
  <si>
    <t>二、非税收入</t>
  </si>
  <si>
    <t xml:space="preserve">    专项收入</t>
  </si>
  <si>
    <t xml:space="preserve">    行政事业性收费收入</t>
  </si>
  <si>
    <t xml:space="preserve">    罚没收入</t>
  </si>
  <si>
    <t xml:space="preserve">    国有资本经营收入</t>
  </si>
  <si>
    <t xml:space="preserve">    国有资源（资产）有偿使用收入</t>
  </si>
  <si>
    <t xml:space="preserve">    政府住房基金收入</t>
  </si>
  <si>
    <t xml:space="preserve">    其他收入（款）</t>
  </si>
  <si>
    <t>收入合计</t>
  </si>
  <si>
    <t>表2</t>
  </si>
  <si>
    <r>
      <rPr>
        <b/>
        <sz val="18"/>
        <rFont val="宋体"/>
        <charset val="134"/>
      </rPr>
      <t>铜川市新区</t>
    </r>
    <r>
      <rPr>
        <b/>
        <sz val="18"/>
        <rFont val="Times New Roman"/>
        <charset val="134"/>
      </rPr>
      <t>2021</t>
    </r>
    <r>
      <rPr>
        <b/>
        <sz val="18"/>
        <rFont val="宋体"/>
        <charset val="134"/>
      </rPr>
      <t>年一般公共预算支出决算总表</t>
    </r>
  </si>
  <si>
    <r>
      <rPr>
        <b/>
        <sz val="11"/>
        <rFont val="宋体"/>
        <charset val="134"/>
      </rPr>
      <t>增长</t>
    </r>
    <r>
      <rPr>
        <b/>
        <sz val="11"/>
        <rFont val="Times New Roman"/>
        <charset val="134"/>
      </rPr>
      <t>%</t>
    </r>
  </si>
  <si>
    <r>
      <rPr>
        <b/>
        <sz val="11"/>
        <rFont val="宋体"/>
        <charset val="134"/>
      </rPr>
      <t>占调整预算</t>
    </r>
    <r>
      <rPr>
        <b/>
        <sz val="8"/>
        <rFont val="Times New Roman"/>
        <charset val="134"/>
      </rPr>
      <t>%</t>
    </r>
  </si>
  <si>
    <t>一、一般公共服务支出</t>
  </si>
  <si>
    <t>二、国防支出</t>
  </si>
  <si>
    <t>三、公共安全支出</t>
  </si>
  <si>
    <t>四、教育支出</t>
  </si>
  <si>
    <t>五、科学技术支出</t>
  </si>
  <si>
    <t>六、文化体育与传媒支出</t>
  </si>
  <si>
    <t>七、社会保障和就业支出</t>
  </si>
  <si>
    <t>八、卫生健康支出</t>
  </si>
  <si>
    <t>九、节能环保支出</t>
  </si>
  <si>
    <t>十、城乡社区支出</t>
  </si>
  <si>
    <t>十一、农林水支出</t>
  </si>
  <si>
    <t>十二、交通运输支出</t>
  </si>
  <si>
    <t>十三、资源勘探工业信息等支出</t>
  </si>
  <si>
    <t>十四、商业服务业等支出</t>
  </si>
  <si>
    <t>十五、金融支出</t>
  </si>
  <si>
    <t>十六、自然资源海洋气象等支出</t>
  </si>
  <si>
    <t>十七、住房保障支出</t>
  </si>
  <si>
    <t>十八、灾害防治及应急管理支出</t>
  </si>
  <si>
    <t>十九、粮油物资储备支出</t>
  </si>
  <si>
    <t>二十、预备费</t>
  </si>
  <si>
    <t>二十一、其他支出</t>
  </si>
  <si>
    <t>二十二、债务付息支出</t>
  </si>
  <si>
    <t>二十三、债务发行费用支出</t>
  </si>
  <si>
    <t>支出合计</t>
  </si>
  <si>
    <t>表3</t>
  </si>
  <si>
    <t>铜川市新区本级2021年一般公共预算收入决算总表</t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</si>
  <si>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专项收入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</si>
  <si>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行政事业性收费收入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</si>
  <si>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罚没收入</t>
    </r>
  </si>
  <si>
    <t xml:space="preserve">   国有资本经营收入</t>
  </si>
  <si>
    <t>国有资源（资产）有偿使用收入</t>
  </si>
  <si>
    <t xml:space="preserve">   政府住房基金收入</t>
  </si>
  <si>
    <t xml:space="preserve">   其他收入（款）</t>
  </si>
  <si>
    <t>表4</t>
  </si>
  <si>
    <t>铜川市新区本级2021年一般公共预算支出决算总表（功能分类）</t>
  </si>
  <si>
    <t>项  目</t>
  </si>
  <si>
    <t>2021年    预算数</t>
  </si>
  <si>
    <t>2021年
决算数</t>
  </si>
  <si>
    <t>完成
预算%</t>
  </si>
  <si>
    <t>一般公共服务支出</t>
  </si>
  <si>
    <t xml:space="preserve">  政府办公厅（室）及相关机构事务</t>
  </si>
  <si>
    <t xml:space="preserve">    行政运行</t>
  </si>
  <si>
    <t xml:space="preserve">    机关服务</t>
  </si>
  <si>
    <t xml:space="preserve">    专项业务及机关事务管理</t>
  </si>
  <si>
    <t xml:space="preserve">    信访事务</t>
  </si>
  <si>
    <t xml:space="preserve">    一般行政管理事务</t>
  </si>
  <si>
    <t xml:space="preserve">    其他政府办公厅（室）及相关机构事务支出</t>
  </si>
  <si>
    <t xml:space="preserve">  发展与改革事务</t>
  </si>
  <si>
    <t xml:space="preserve">    战略规划与实施</t>
  </si>
  <si>
    <t xml:space="preserve">    其他发展与改革事务支出</t>
  </si>
  <si>
    <t xml:space="preserve">  统计信息事务</t>
  </si>
  <si>
    <t xml:space="preserve">    专项普查活动</t>
  </si>
  <si>
    <t xml:space="preserve">    统计抽样调查</t>
  </si>
  <si>
    <t xml:space="preserve">    其他统计信息事务支出</t>
  </si>
  <si>
    <t xml:space="preserve">  财政事务</t>
  </si>
  <si>
    <t xml:space="preserve">    财政监察</t>
  </si>
  <si>
    <t xml:space="preserve">    信息化建设</t>
  </si>
  <si>
    <t xml:space="preserve">    财政委托业务支出</t>
  </si>
  <si>
    <t xml:space="preserve">    事业运行</t>
  </si>
  <si>
    <t xml:space="preserve">    其他财政事务支出</t>
  </si>
  <si>
    <t xml:space="preserve">  税收事务</t>
  </si>
  <si>
    <t xml:space="preserve">    税收业务</t>
  </si>
  <si>
    <t xml:space="preserve">    其他税收事务支出</t>
  </si>
  <si>
    <t xml:space="preserve">  纪检监察事务</t>
  </si>
  <si>
    <t xml:space="preserve">    大案要案查处</t>
  </si>
  <si>
    <t xml:space="preserve">    巡视工作</t>
  </si>
  <si>
    <t xml:space="preserve">    其他纪检监察事务支出</t>
  </si>
  <si>
    <t xml:space="preserve">  商贸事务</t>
  </si>
  <si>
    <t xml:space="preserve">    招商引资</t>
  </si>
  <si>
    <t xml:space="preserve">    其他商贸事务支出</t>
  </si>
  <si>
    <t xml:space="preserve">  知识产权事务</t>
  </si>
  <si>
    <t xml:space="preserve">    知识产权宏观管理</t>
  </si>
  <si>
    <t xml:space="preserve">  民族事务</t>
  </si>
  <si>
    <t xml:space="preserve">    其他民族事务支出</t>
  </si>
  <si>
    <t xml:space="preserve">  群众团体事务</t>
  </si>
  <si>
    <t xml:space="preserve">    其他群众团体事务支出</t>
  </si>
  <si>
    <t xml:space="preserve">  党委办公厅（室）及相关机构事务</t>
  </si>
  <si>
    <t xml:space="preserve">    其他党委办公厅（室）及相关机构事务支出</t>
  </si>
  <si>
    <t xml:space="preserve">  组织事务</t>
  </si>
  <si>
    <t xml:space="preserve">    公务员事务</t>
  </si>
  <si>
    <t xml:space="preserve">    其他组织事务支出</t>
  </si>
  <si>
    <t xml:space="preserve">  宣传事务</t>
  </si>
  <si>
    <t xml:space="preserve">    其他宣传事务支出</t>
  </si>
  <si>
    <t xml:space="preserve">  统战事务</t>
  </si>
  <si>
    <t xml:space="preserve">  其他共产党事务支出（款）</t>
  </si>
  <si>
    <t xml:space="preserve">    其他共产党事务支出（项）</t>
  </si>
  <si>
    <t xml:space="preserve">  市场监督管理事务</t>
  </si>
  <si>
    <t xml:space="preserve">    市场主体管理</t>
  </si>
  <si>
    <t xml:space="preserve">    质量基础</t>
  </si>
  <si>
    <t xml:space="preserve">    药品事务</t>
  </si>
  <si>
    <t xml:space="preserve">    质量安全监管</t>
  </si>
  <si>
    <t xml:space="preserve">    食品安全监管</t>
  </si>
  <si>
    <t xml:space="preserve">    其他市场监督管理事务</t>
  </si>
  <si>
    <t xml:space="preserve">  其他一般公共服务支出（款）</t>
  </si>
  <si>
    <t xml:space="preserve">    其他一般公共服务支出（项）</t>
  </si>
  <si>
    <t>国防支出</t>
  </si>
  <si>
    <t xml:space="preserve">  国防动员</t>
  </si>
  <si>
    <t xml:space="preserve">    兵役征集</t>
  </si>
  <si>
    <t xml:space="preserve">    预备役部队</t>
  </si>
  <si>
    <t>公共安全支出</t>
  </si>
  <si>
    <t xml:space="preserve">  公安</t>
  </si>
  <si>
    <t xml:space="preserve">    执法办案</t>
  </si>
  <si>
    <t xml:space="preserve">    其他公安支出</t>
  </si>
  <si>
    <t xml:space="preserve">  检察</t>
  </si>
  <si>
    <t xml:space="preserve">    其他检察支出</t>
  </si>
  <si>
    <t xml:space="preserve">  司法</t>
  </si>
  <si>
    <t xml:space="preserve">    基层司法业务</t>
  </si>
  <si>
    <t xml:space="preserve">    其他司法支出</t>
  </si>
  <si>
    <t xml:space="preserve">  其他公共安全支出（款）</t>
  </si>
  <si>
    <t xml:space="preserve">    其他公共安全支出（项）</t>
  </si>
  <si>
    <t>教育支出</t>
  </si>
  <si>
    <t xml:space="preserve">  教育管理事务</t>
  </si>
  <si>
    <t xml:space="preserve">    其他教育管理事务支出</t>
  </si>
  <si>
    <t xml:space="preserve">  普通教育</t>
  </si>
  <si>
    <t xml:space="preserve">    学前教育</t>
  </si>
  <si>
    <t xml:space="preserve">    小学教育</t>
  </si>
  <si>
    <t xml:space="preserve">    初中教育</t>
  </si>
  <si>
    <t xml:space="preserve">    高中教育</t>
  </si>
  <si>
    <t xml:space="preserve">    高等教育</t>
  </si>
  <si>
    <t xml:space="preserve">    其他普通教育支出</t>
  </si>
  <si>
    <t xml:space="preserve">  职业教育</t>
  </si>
  <si>
    <t xml:space="preserve">    其他职业教育支出</t>
  </si>
  <si>
    <t xml:space="preserve">  特殊教育</t>
  </si>
  <si>
    <t xml:space="preserve">    特殊学校教育</t>
  </si>
  <si>
    <t xml:space="preserve">  成人教育</t>
  </si>
  <si>
    <t xml:space="preserve">    其他成人教育支出</t>
  </si>
  <si>
    <t xml:space="preserve">  进修及培训</t>
  </si>
  <si>
    <t xml:space="preserve">    培训支出</t>
  </si>
  <si>
    <t xml:space="preserve">  教育费附加安排的支出</t>
  </si>
  <si>
    <t xml:space="preserve">    农村中小学校舍建设</t>
  </si>
  <si>
    <t xml:space="preserve">    城市中小学教学设施</t>
  </si>
  <si>
    <t xml:space="preserve">    其他教育费附加安排的支出</t>
  </si>
  <si>
    <t xml:space="preserve">  其他教育支出（款）</t>
  </si>
  <si>
    <t xml:space="preserve">    其他教育支出（项）</t>
  </si>
  <si>
    <t>科学技术支出</t>
  </si>
  <si>
    <t xml:space="preserve">  科学技术管理事务</t>
  </si>
  <si>
    <t xml:space="preserve">    其他科学技术管理事务支出</t>
  </si>
  <si>
    <t xml:space="preserve">  应用研究</t>
  </si>
  <si>
    <t xml:space="preserve">    其他应用研究</t>
  </si>
  <si>
    <t xml:space="preserve">  技术研究与开发</t>
  </si>
  <si>
    <t xml:space="preserve">    其他技术研究与开发支出</t>
  </si>
  <si>
    <t xml:space="preserve">  其他科学技术支出（款）</t>
  </si>
  <si>
    <t xml:space="preserve">    其他科学技术支出（项）</t>
  </si>
  <si>
    <t>文化旅游体育与传媒支出</t>
  </si>
  <si>
    <t xml:space="preserve">  文化和旅游</t>
  </si>
  <si>
    <t xml:space="preserve">    文化活动</t>
  </si>
  <si>
    <t xml:space="preserve">    艺术表演团体</t>
  </si>
  <si>
    <t xml:space="preserve">    其他文化支出</t>
  </si>
  <si>
    <t xml:space="preserve">  文物</t>
  </si>
  <si>
    <t xml:space="preserve">    文物保护</t>
  </si>
  <si>
    <t xml:space="preserve">    其他文物支出</t>
  </si>
  <si>
    <t xml:space="preserve">  新闻出版电影</t>
  </si>
  <si>
    <t xml:space="preserve">    电影</t>
  </si>
  <si>
    <t xml:space="preserve">    其他新闻出版电影支出</t>
  </si>
  <si>
    <t xml:space="preserve">  广播电视</t>
  </si>
  <si>
    <t xml:space="preserve">    其他广播电视支出</t>
  </si>
  <si>
    <t xml:space="preserve">  其他文化旅游体育与传媒支出（款）</t>
  </si>
  <si>
    <t xml:space="preserve">    宣传文化发展专项支出</t>
  </si>
  <si>
    <t xml:space="preserve">    文化产业发展专项支出</t>
  </si>
  <si>
    <t xml:space="preserve">    其他文化旅游体育与传媒支出（项）</t>
  </si>
  <si>
    <t>社会保障和就业支出</t>
  </si>
  <si>
    <t xml:space="preserve">  人力资源和社会保障管理事务</t>
  </si>
  <si>
    <t xml:space="preserve">    社会保险经办机构</t>
  </si>
  <si>
    <t xml:space="preserve">    其他人力资源和社会保障管理事务支出</t>
  </si>
  <si>
    <t xml:space="preserve">  民政管理事务</t>
  </si>
  <si>
    <t xml:space="preserve">    基层政权和社区治理</t>
  </si>
  <si>
    <t xml:space="preserve">    其他民政管理事务支出</t>
  </si>
  <si>
    <t xml:space="preserve">  行政事业单位养老支出</t>
  </si>
  <si>
    <t xml:space="preserve">    机关事业单位基本养老保险缴费支出</t>
  </si>
  <si>
    <t xml:space="preserve">    机关事业单位职业年金缴费支出</t>
  </si>
  <si>
    <t xml:space="preserve">    对机关事业单位基本养老保险基金的补助</t>
  </si>
  <si>
    <t xml:space="preserve">    其他行政事业单位养老支出</t>
  </si>
  <si>
    <t xml:space="preserve">  就业补助</t>
  </si>
  <si>
    <t xml:space="preserve">    其他就业补助支出</t>
  </si>
  <si>
    <t xml:space="preserve">  抚恤</t>
  </si>
  <si>
    <t xml:space="preserve">    死亡抚恤</t>
  </si>
  <si>
    <t xml:space="preserve">    伤残抚恤</t>
  </si>
  <si>
    <t xml:space="preserve">    在乡复员、退伍军人生活补助</t>
  </si>
  <si>
    <t xml:space="preserve">    义务兵优待</t>
  </si>
  <si>
    <t xml:space="preserve">    农村籍退役士兵老年生活补助</t>
  </si>
  <si>
    <t xml:space="preserve">    其他优抚支出</t>
  </si>
  <si>
    <t xml:space="preserve">  退役安置</t>
  </si>
  <si>
    <t xml:space="preserve">    退役士兵安置</t>
  </si>
  <si>
    <t xml:space="preserve">    退役士兵管理教育</t>
  </si>
  <si>
    <t xml:space="preserve">    其他退役安置支出</t>
  </si>
  <si>
    <t xml:space="preserve">  社会福利</t>
  </si>
  <si>
    <t xml:space="preserve">    儿童福利</t>
  </si>
  <si>
    <t xml:space="preserve">    老年福利</t>
  </si>
  <si>
    <t xml:space="preserve">    养老服务</t>
  </si>
  <si>
    <t xml:space="preserve">    其他社会福利支出</t>
  </si>
  <si>
    <t xml:space="preserve">  残疾人事业</t>
  </si>
  <si>
    <t xml:space="preserve">    残疾人康复</t>
  </si>
  <si>
    <t xml:space="preserve">    残疾人就业</t>
  </si>
  <si>
    <t xml:space="preserve">    残疾人生活和护理补贴</t>
  </si>
  <si>
    <t xml:space="preserve">    其他残疾人事业支出</t>
  </si>
  <si>
    <t xml:space="preserve">  红十字事业</t>
  </si>
  <si>
    <t xml:space="preserve">    其他红十字事业支出</t>
  </si>
  <si>
    <t xml:space="preserve">  最低生活保障</t>
  </si>
  <si>
    <t xml:space="preserve">    城市最低生活保障金支出</t>
  </si>
  <si>
    <t xml:space="preserve">    农村最低生活保障金支出</t>
  </si>
  <si>
    <t xml:space="preserve">  临时救助</t>
  </si>
  <si>
    <t xml:space="preserve">    临时救助支出</t>
  </si>
  <si>
    <t xml:space="preserve">  特困人员救助供养</t>
  </si>
  <si>
    <t xml:space="preserve">    农村特困人员救助供养支出</t>
  </si>
  <si>
    <t xml:space="preserve">  财政对基本养老保险基金的补助</t>
  </si>
  <si>
    <t xml:space="preserve">    财政对城乡居民基本养老保险基金的补助</t>
  </si>
  <si>
    <t xml:space="preserve">  其他社会保障和就业支出（款）</t>
  </si>
  <si>
    <t xml:space="preserve">    其他社会保障和就业支出（项）</t>
  </si>
  <si>
    <t>卫生健康支出</t>
  </si>
  <si>
    <t xml:space="preserve">  卫生健康管理事务</t>
  </si>
  <si>
    <t xml:space="preserve">    行政运行 </t>
  </si>
  <si>
    <t xml:space="preserve">    其他卫生健康管理事务支出</t>
  </si>
  <si>
    <t xml:space="preserve">  公立医院</t>
  </si>
  <si>
    <t xml:space="preserve">    其他公立医院支出</t>
  </si>
  <si>
    <t xml:space="preserve">  基层医疗卫生机构</t>
  </si>
  <si>
    <t xml:space="preserve">    城市社区卫生机构</t>
  </si>
  <si>
    <t xml:space="preserve">    乡镇卫生院</t>
  </si>
  <si>
    <t xml:space="preserve">    其他基层医疗卫生机构支出</t>
  </si>
  <si>
    <t xml:space="preserve">  公共卫生</t>
  </si>
  <si>
    <t xml:space="preserve">    妇幼保健机构</t>
  </si>
  <si>
    <t xml:space="preserve">    基本公共卫生服务</t>
  </si>
  <si>
    <t xml:space="preserve">    精神卫生机构</t>
  </si>
  <si>
    <t xml:space="preserve">    重大公共卫生服务</t>
  </si>
  <si>
    <t xml:space="preserve">    突发公共卫生事件应急处理</t>
  </si>
  <si>
    <t xml:space="preserve">    其他公共卫生支出</t>
  </si>
  <si>
    <t xml:space="preserve">  中医药</t>
  </si>
  <si>
    <t xml:space="preserve">    其他中医药支出</t>
  </si>
  <si>
    <t xml:space="preserve">  计划生育事务</t>
  </si>
  <si>
    <t xml:space="preserve">    计划生育服务</t>
  </si>
  <si>
    <t xml:space="preserve">    其他计划生育事务支出</t>
  </si>
  <si>
    <t xml:space="preserve">  行政事业单位医疗</t>
  </si>
  <si>
    <t xml:space="preserve">    行政单位医疗</t>
  </si>
  <si>
    <t xml:space="preserve">    事业单位医疗</t>
  </si>
  <si>
    <t xml:space="preserve">    公务员医疗补助</t>
  </si>
  <si>
    <t xml:space="preserve">  财政对基本医疗保险基金的补助</t>
  </si>
  <si>
    <t xml:space="preserve">    财政对职工基本医疗保险基金的补助</t>
  </si>
  <si>
    <t xml:space="preserve">    财政对城乡居民基本医疗保险基金的补助</t>
  </si>
  <si>
    <t xml:space="preserve">  医疗救助</t>
  </si>
  <si>
    <t xml:space="preserve">    城乡医疗救助</t>
  </si>
  <si>
    <t xml:space="preserve">  优抚对象医疗</t>
  </si>
  <si>
    <t xml:space="preserve">    优抚对象医疗补助</t>
  </si>
  <si>
    <t xml:space="preserve">  医疗保障管理事务</t>
  </si>
  <si>
    <t xml:space="preserve">  老龄卫生健康事务（款）</t>
  </si>
  <si>
    <t xml:space="preserve">    老龄卫生健康事务（项）</t>
  </si>
  <si>
    <t xml:space="preserve">  其他卫生健康支出（款）</t>
  </si>
  <si>
    <t xml:space="preserve">    其他卫生健康支出（项）</t>
  </si>
  <si>
    <t>节能环保支出</t>
  </si>
  <si>
    <t xml:space="preserve">  环境保护管理事务</t>
  </si>
  <si>
    <t xml:space="preserve">    生态环境保护宣传</t>
  </si>
  <si>
    <t xml:space="preserve">  污染防治</t>
  </si>
  <si>
    <t xml:space="preserve">    大气</t>
  </si>
  <si>
    <t xml:space="preserve">    水体</t>
  </si>
  <si>
    <t xml:space="preserve">    其他污染防治支出</t>
  </si>
  <si>
    <t xml:space="preserve">  自然生态保护</t>
  </si>
  <si>
    <t xml:space="preserve">    农村环境保护</t>
  </si>
  <si>
    <t xml:space="preserve">  能源节约利用（款）</t>
  </si>
  <si>
    <t xml:space="preserve">    能源节约利用（项）</t>
  </si>
  <si>
    <t xml:space="preserve">  其他节能环保支出（款）</t>
  </si>
  <si>
    <t xml:space="preserve">    其他节能环保支出（项）</t>
  </si>
  <si>
    <t>城乡社区支出</t>
  </si>
  <si>
    <t xml:space="preserve">  城乡社区管理事务</t>
  </si>
  <si>
    <t xml:space="preserve">    城管执法</t>
  </si>
  <si>
    <t xml:space="preserve">    工程建设管理</t>
  </si>
  <si>
    <t xml:space="preserve">    其他城乡社区管理事务支出</t>
  </si>
  <si>
    <t xml:space="preserve">  城乡社区规划与管理（款）</t>
  </si>
  <si>
    <t xml:space="preserve">    城乡社区规划与管理（项）</t>
  </si>
  <si>
    <t xml:space="preserve">  城乡社区公共设施</t>
  </si>
  <si>
    <t xml:space="preserve">    小城镇基础设施建设</t>
  </si>
  <si>
    <t xml:space="preserve">    其他城乡社区公共设施支出</t>
  </si>
  <si>
    <t xml:space="preserve">  城乡社区环境卫生（款）</t>
  </si>
  <si>
    <t xml:space="preserve">    城乡社区环境卫生（项）</t>
  </si>
  <si>
    <t xml:space="preserve">  其他城乡社区支出（款）</t>
  </si>
  <si>
    <t xml:space="preserve">    其他城乡社区支出（项）</t>
  </si>
  <si>
    <t>农林水支出</t>
  </si>
  <si>
    <t xml:space="preserve">  农业农村</t>
  </si>
  <si>
    <t xml:space="preserve">    事业运行 </t>
  </si>
  <si>
    <t xml:space="preserve">    科技转化与推广服务</t>
  </si>
  <si>
    <t xml:space="preserve">    病虫害控制</t>
  </si>
  <si>
    <t xml:space="preserve">    行业业务管理</t>
  </si>
  <si>
    <t xml:space="preserve">    防灾救灾</t>
  </si>
  <si>
    <t xml:space="preserve">    农产品质量安全</t>
  </si>
  <si>
    <t xml:space="preserve">    农业生产发展</t>
  </si>
  <si>
    <t xml:space="preserve">    农村合作经济</t>
  </si>
  <si>
    <t xml:space="preserve">    农产品加工与促销</t>
  </si>
  <si>
    <t xml:space="preserve">    农村道路建设</t>
  </si>
  <si>
    <t xml:space="preserve">    对高校毕业生到基层任职补助</t>
  </si>
  <si>
    <t xml:space="preserve">    其他农业农村支出</t>
  </si>
  <si>
    <t xml:space="preserve">  林业和草原</t>
  </si>
  <si>
    <t xml:space="preserve">    森林资源培育</t>
  </si>
  <si>
    <t xml:space="preserve">    森林资源管理</t>
  </si>
  <si>
    <t xml:space="preserve">    森林生态效益补偿</t>
  </si>
  <si>
    <t xml:space="preserve">    湿地保护</t>
  </si>
  <si>
    <t xml:space="preserve">    林业草原防灾减灾</t>
  </si>
  <si>
    <t xml:space="preserve">    其他林业和草原支出</t>
  </si>
  <si>
    <t xml:space="preserve">  水利</t>
  </si>
  <si>
    <t xml:space="preserve">    水利行业业务管理</t>
  </si>
  <si>
    <t xml:space="preserve">    水利工程建设 </t>
  </si>
  <si>
    <t xml:space="preserve">    水利工程运行与维护</t>
  </si>
  <si>
    <t xml:space="preserve">    水利前期工作</t>
  </si>
  <si>
    <t xml:space="preserve">    防汛</t>
  </si>
  <si>
    <t xml:space="preserve">    抗旱</t>
  </si>
  <si>
    <t xml:space="preserve">    农村人畜饮水</t>
  </si>
  <si>
    <t xml:space="preserve">    其他水利支出</t>
  </si>
  <si>
    <t xml:space="preserve">  扶贫</t>
  </si>
  <si>
    <t xml:space="preserve">    扶贫事业机构</t>
  </si>
  <si>
    <t xml:space="preserve">    农村基础设施建设</t>
  </si>
  <si>
    <t xml:space="preserve">    生产发展</t>
  </si>
  <si>
    <t xml:space="preserve">    社会发展</t>
  </si>
  <si>
    <t xml:space="preserve">    扶贫贷款奖补和贴息</t>
  </si>
  <si>
    <t xml:space="preserve">    其他扶贫支出</t>
  </si>
  <si>
    <t xml:space="preserve">  农业综合开发</t>
  </si>
  <si>
    <t xml:space="preserve">    其他农业综合开发支出</t>
  </si>
  <si>
    <t xml:space="preserve">  农村综合改革</t>
  </si>
  <si>
    <t xml:space="preserve">    对村级一事一议的补助</t>
  </si>
  <si>
    <t xml:space="preserve">    对村民委员会和村党支部的补助</t>
  </si>
  <si>
    <t xml:space="preserve">  普惠金融发展支出</t>
  </si>
  <si>
    <t xml:space="preserve">    农业保险保费补贴</t>
  </si>
  <si>
    <t xml:space="preserve">    创业担保贷款贴息</t>
  </si>
  <si>
    <t xml:space="preserve">  其他农林水支出</t>
  </si>
  <si>
    <t xml:space="preserve">    其他农林水支出</t>
  </si>
  <si>
    <t>交通运输支出</t>
  </si>
  <si>
    <t xml:space="preserve">  公路水路运输</t>
  </si>
  <si>
    <t xml:space="preserve">    公路建设</t>
  </si>
  <si>
    <t xml:space="preserve">    公路养护</t>
  </si>
  <si>
    <t>资源勘探工业信息等支出</t>
  </si>
  <si>
    <t xml:space="preserve">  资源勘探开发</t>
  </si>
  <si>
    <t xml:space="preserve">    其他资源勘探业支出</t>
  </si>
  <si>
    <t xml:space="preserve">  制造业</t>
  </si>
  <si>
    <t xml:space="preserve">    其他制造业支出</t>
  </si>
  <si>
    <t xml:space="preserve">  建筑业</t>
  </si>
  <si>
    <t xml:space="preserve">    其他建筑业支出</t>
  </si>
  <si>
    <t xml:space="preserve">  工业和信息产业监管</t>
  </si>
  <si>
    <t xml:space="preserve">    工业和信息产业支持</t>
  </si>
  <si>
    <t xml:space="preserve">    其他工业和信息产业监管支出</t>
  </si>
  <si>
    <t xml:space="preserve">  支持中小企业发展和管理支出</t>
  </si>
  <si>
    <t xml:space="preserve">    中小企业发展专项</t>
  </si>
  <si>
    <t xml:space="preserve">    其他支持中小企业发展和管理支出</t>
  </si>
  <si>
    <t xml:space="preserve">  其他资源勘探工业信息等支出（类）</t>
  </si>
  <si>
    <t xml:space="preserve">    其他资源勘探工业信息等支出（款）</t>
  </si>
  <si>
    <t>商业服务业等支出</t>
  </si>
  <si>
    <t xml:space="preserve">  商业流通事务</t>
  </si>
  <si>
    <t xml:space="preserve">    其他商业流通事务支出</t>
  </si>
  <si>
    <t xml:space="preserve">  涉外发展服务支出</t>
  </si>
  <si>
    <t xml:space="preserve">    其他涉外发展服务支出</t>
  </si>
  <si>
    <t xml:space="preserve">  其他商业服务业等支出（类）</t>
  </si>
  <si>
    <t xml:space="preserve">    其他商业服务业等支出（款）</t>
  </si>
  <si>
    <t>金融支出</t>
  </si>
  <si>
    <t xml:space="preserve">  金融部门行政支出</t>
  </si>
  <si>
    <t xml:space="preserve">  其他金融支出（类）</t>
  </si>
  <si>
    <t xml:space="preserve">    其他金融支出（款）</t>
  </si>
  <si>
    <t>自然资源海洋气象等支出</t>
  </si>
  <si>
    <t xml:space="preserve">  自然资源事务</t>
  </si>
  <si>
    <t xml:space="preserve">    自然资源规划及管理</t>
  </si>
  <si>
    <t xml:space="preserve">    自然资源调查与确权登记</t>
  </si>
  <si>
    <t xml:space="preserve">    地质矿产资源与环境调查</t>
  </si>
  <si>
    <t xml:space="preserve">    其他自然资源事务支出</t>
  </si>
  <si>
    <t xml:space="preserve">  气象事务</t>
  </si>
  <si>
    <t xml:space="preserve">    气象服务</t>
  </si>
  <si>
    <t>住房保障支出</t>
  </si>
  <si>
    <t xml:space="preserve">  保障性安居工程支出</t>
  </si>
  <si>
    <t xml:space="preserve">    棚户区改造</t>
  </si>
  <si>
    <t xml:space="preserve">    老旧小区改造</t>
  </si>
  <si>
    <t xml:space="preserve">    其他保障性安居工程支出</t>
  </si>
  <si>
    <t xml:space="preserve">  住房改革支出</t>
  </si>
  <si>
    <t xml:space="preserve">    住房公积金</t>
  </si>
  <si>
    <t xml:space="preserve">  城乡社区住宅</t>
  </si>
  <si>
    <t xml:space="preserve">    其他城乡社区住宅支出</t>
  </si>
  <si>
    <t>灾害防治及应急管理支出</t>
  </si>
  <si>
    <t xml:space="preserve">  应急管理事务</t>
  </si>
  <si>
    <t xml:space="preserve">    灾害风险防治</t>
  </si>
  <si>
    <t xml:space="preserve">    安全监管 </t>
  </si>
  <si>
    <t xml:space="preserve">    应急管理</t>
  </si>
  <si>
    <t xml:space="preserve">    其他应急管理支出</t>
  </si>
  <si>
    <t xml:space="preserve">  消防事务</t>
  </si>
  <si>
    <t xml:space="preserve">    消防应急救援 </t>
  </si>
  <si>
    <t xml:space="preserve">    其他消防事务支出</t>
  </si>
  <si>
    <t xml:space="preserve">  自然灾害防治</t>
  </si>
  <si>
    <t xml:space="preserve">    地质灾害防治</t>
  </si>
  <si>
    <t xml:space="preserve">  自然灾害救灾及恢复重建支出</t>
  </si>
  <si>
    <t xml:space="preserve">    自然灾害救灾补助</t>
  </si>
  <si>
    <t xml:space="preserve">    自然灾害灾后重建补助</t>
  </si>
  <si>
    <t xml:space="preserve">    其他自然灾害救灾及恢复重建支出</t>
  </si>
  <si>
    <t xml:space="preserve">  其他灾害防治及应急管理支出（款）</t>
  </si>
  <si>
    <t xml:space="preserve">    其他灾害防治及应急管理支出（项）</t>
  </si>
  <si>
    <t>预备费</t>
  </si>
  <si>
    <t xml:space="preserve">  预备费</t>
  </si>
  <si>
    <t xml:space="preserve">    预备费</t>
  </si>
  <si>
    <t>其他支出（类）</t>
  </si>
  <si>
    <t xml:space="preserve">  其他支出（款）</t>
  </si>
  <si>
    <t xml:space="preserve">    其他支出（项）</t>
  </si>
  <si>
    <t>债务付息支出</t>
  </si>
  <si>
    <t xml:space="preserve">  地方政府一般债务付息支出</t>
  </si>
  <si>
    <t xml:space="preserve">    地方政府一般债券付息支出</t>
  </si>
  <si>
    <t xml:space="preserve">    地方政府其他一般债务付息支出</t>
  </si>
  <si>
    <t>债务发行费用支出</t>
  </si>
  <si>
    <t xml:space="preserve">  地方政府一般债务发行费用支出</t>
  </si>
  <si>
    <t xml:space="preserve">    地方政府一般债务发行费用支出</t>
  </si>
  <si>
    <t>合   计</t>
  </si>
  <si>
    <t>表5</t>
  </si>
  <si>
    <t>铜川市新区本级2021年一般公共预算支出决算总表（经济分类）</t>
  </si>
  <si>
    <t>项    目</t>
  </si>
  <si>
    <t>一、机关工资福利支出</t>
  </si>
  <si>
    <t xml:space="preserve">        工资奖金津补贴</t>
  </si>
  <si>
    <t xml:space="preserve">        社会保障缴费</t>
  </si>
  <si>
    <t xml:space="preserve">        住房公积金</t>
  </si>
  <si>
    <t xml:space="preserve">        其他工资福利支出</t>
  </si>
  <si>
    <t>二、机关商品和服务支出</t>
  </si>
  <si>
    <t xml:space="preserve">        办公经费</t>
  </si>
  <si>
    <t xml:space="preserve">        会议费</t>
  </si>
  <si>
    <t xml:space="preserve">        培训费</t>
  </si>
  <si>
    <t xml:space="preserve">        专用材料购置费</t>
  </si>
  <si>
    <t xml:space="preserve">        委托业务费</t>
  </si>
  <si>
    <t xml:space="preserve">        公务接待费</t>
  </si>
  <si>
    <t xml:space="preserve">        因公出国(境)费用</t>
  </si>
  <si>
    <t xml:space="preserve">        公务用车运行维护费</t>
  </si>
  <si>
    <t xml:space="preserve">        维修(护)费</t>
  </si>
  <si>
    <t xml:space="preserve">        其他商品和服务支出</t>
  </si>
  <si>
    <t>三、机关资本性支出(一)</t>
  </si>
  <si>
    <t xml:space="preserve">        房屋建筑物购建</t>
  </si>
  <si>
    <t xml:space="preserve">        基础设施建设</t>
  </si>
  <si>
    <t xml:space="preserve">        公务用车购置</t>
  </si>
  <si>
    <t xml:space="preserve">        土地征迁补偿和安置支出</t>
  </si>
  <si>
    <t xml:space="preserve">        设备购置</t>
  </si>
  <si>
    <t xml:space="preserve">        大型修缮</t>
  </si>
  <si>
    <t xml:space="preserve">        其他资本性支出</t>
  </si>
  <si>
    <t>四、机关资本性支出(二)</t>
  </si>
  <si>
    <t>五、对事业单位经常性补助</t>
  </si>
  <si>
    <t xml:space="preserve">        工资福利支出</t>
  </si>
  <si>
    <t xml:space="preserve">        商品和服务支出</t>
  </si>
  <si>
    <t xml:space="preserve">        其他对事业单位补助</t>
  </si>
  <si>
    <t>六、对事业单位资本性补助</t>
  </si>
  <si>
    <t xml:space="preserve">        资本性支出(一)</t>
  </si>
  <si>
    <t xml:space="preserve">        资本性支出(二)</t>
  </si>
  <si>
    <t>七、对企业补助</t>
  </si>
  <si>
    <t xml:space="preserve">        费用补贴</t>
  </si>
  <si>
    <t xml:space="preserve">        利息补贴</t>
  </si>
  <si>
    <t xml:space="preserve">        其他对企业补助</t>
  </si>
  <si>
    <t>八、对企业资本性支出</t>
  </si>
  <si>
    <t xml:space="preserve">        对企业资本性支出(一)</t>
  </si>
  <si>
    <t xml:space="preserve">        对企业资本性支出(二)</t>
  </si>
  <si>
    <t>九、对个人和家庭的补助</t>
  </si>
  <si>
    <t xml:space="preserve">        社会福利和救助</t>
  </si>
  <si>
    <t xml:space="preserve">        助学金</t>
  </si>
  <si>
    <t xml:space="preserve">        个人农业生产补贴</t>
  </si>
  <si>
    <t xml:space="preserve">        离退休费</t>
  </si>
  <si>
    <t xml:space="preserve">        其他对个人和家庭补助</t>
  </si>
  <si>
    <t>十、对社会保障基金补助</t>
  </si>
  <si>
    <t xml:space="preserve">        对社会保险基金补助</t>
  </si>
  <si>
    <t xml:space="preserve">        补充全国社会保障基金</t>
  </si>
  <si>
    <t xml:space="preserve">        对机关事业单位职业年金的补助</t>
  </si>
  <si>
    <t>十一、债务利息及费用支出</t>
  </si>
  <si>
    <t xml:space="preserve">        国内债务付息</t>
  </si>
  <si>
    <t xml:space="preserve">        国外债务付息</t>
  </si>
  <si>
    <t xml:space="preserve">        国内债务发行费用</t>
  </si>
  <si>
    <t xml:space="preserve">        国外债务发行费用</t>
  </si>
  <si>
    <t>十二、其他支出</t>
  </si>
  <si>
    <t xml:space="preserve">        赠与</t>
  </si>
  <si>
    <t xml:space="preserve">        国家赔偿费用支出</t>
  </si>
  <si>
    <t xml:space="preserve">        对民间非营利组织和群众性自治组织补贴</t>
  </si>
  <si>
    <t xml:space="preserve">        其他支出</t>
  </si>
  <si>
    <t>表6</t>
  </si>
  <si>
    <t>铜川市新区本级2021年一般公共预算基本支出决算总表</t>
  </si>
  <si>
    <t>2021年决算数</t>
  </si>
  <si>
    <t xml:space="preserve">  工资奖金津补贴</t>
  </si>
  <si>
    <t xml:space="preserve">  社会保障缴费</t>
  </si>
  <si>
    <t xml:space="preserve">  住房公积金</t>
  </si>
  <si>
    <t xml:space="preserve">  其他工资福利支出</t>
  </si>
  <si>
    <t xml:space="preserve">  办公经费</t>
  </si>
  <si>
    <t xml:space="preserve">  会议费</t>
  </si>
  <si>
    <t xml:space="preserve">  培训费</t>
  </si>
  <si>
    <t xml:space="preserve">  专用材料购置费</t>
  </si>
  <si>
    <t xml:space="preserve">  委托业务费</t>
  </si>
  <si>
    <t xml:space="preserve">  公务接待费</t>
  </si>
  <si>
    <t xml:space="preserve">  因公出国(境)费用</t>
  </si>
  <si>
    <t xml:space="preserve">  公务用车运行维护费</t>
  </si>
  <si>
    <t xml:space="preserve">  维修(护)费</t>
  </si>
  <si>
    <t xml:space="preserve">  其他商品和服务支出</t>
  </si>
  <si>
    <t xml:space="preserve">  房屋建筑物购建</t>
  </si>
  <si>
    <t xml:space="preserve">  基础设施建设</t>
  </si>
  <si>
    <t xml:space="preserve">  公务用车购置</t>
  </si>
  <si>
    <t xml:space="preserve">  土地征迁补偿和安置支出</t>
  </si>
  <si>
    <t xml:space="preserve">  设备购置</t>
  </si>
  <si>
    <t xml:space="preserve">  大型修缮</t>
  </si>
  <si>
    <t xml:space="preserve">  其他资本性支出</t>
  </si>
  <si>
    <t xml:space="preserve">  工资福利支出</t>
  </si>
  <si>
    <t xml:space="preserve">  商品和服务支出</t>
  </si>
  <si>
    <t xml:space="preserve">  其他对事业单位补助</t>
  </si>
  <si>
    <t xml:space="preserve">  资本性支出(一)</t>
  </si>
  <si>
    <t xml:space="preserve">  资本性支出(二)</t>
  </si>
  <si>
    <t xml:space="preserve">  费用补贴</t>
  </si>
  <si>
    <t xml:space="preserve">  利息补贴</t>
  </si>
  <si>
    <t xml:space="preserve">  其他对企业补助</t>
  </si>
  <si>
    <t xml:space="preserve">  对企业资本性支出(一)</t>
  </si>
  <si>
    <t xml:space="preserve">  对企业资本性支出(二)</t>
  </si>
  <si>
    <t xml:space="preserve">  社会福利和救助</t>
  </si>
  <si>
    <t xml:space="preserve">  助学金</t>
  </si>
  <si>
    <t xml:space="preserve">  个人农业生产补贴</t>
  </si>
  <si>
    <t xml:space="preserve">  离退休费</t>
  </si>
  <si>
    <t xml:space="preserve">  其他对个人和家庭补助</t>
  </si>
  <si>
    <t xml:space="preserve">  对社会保险基金补助</t>
  </si>
  <si>
    <t xml:space="preserve">  补充全国社会保障基金</t>
  </si>
  <si>
    <t xml:space="preserve">  国内债务付息</t>
  </si>
  <si>
    <t xml:space="preserve">  国外债务付息</t>
  </si>
  <si>
    <t xml:space="preserve">  国内债务发行费用</t>
  </si>
  <si>
    <t xml:space="preserve">  国外债务发行费用</t>
  </si>
  <si>
    <t xml:space="preserve">  赠与</t>
  </si>
  <si>
    <t xml:space="preserve">  国家赔偿费用支出</t>
  </si>
  <si>
    <t xml:space="preserve">  对民间非营利组织和群众性自治组织补贴</t>
  </si>
  <si>
    <t xml:space="preserve">  其他支出</t>
  </si>
  <si>
    <t>基本支出总计</t>
  </si>
  <si>
    <t>表7</t>
  </si>
  <si>
    <t>铜川市新区本级2021年一般公共预算收支平衡情况表</t>
  </si>
  <si>
    <t>收入</t>
  </si>
  <si>
    <t>金额</t>
  </si>
  <si>
    <t>支出</t>
  </si>
  <si>
    <t>一般公共预算收入</t>
  </si>
  <si>
    <t>一般公共预算支出</t>
  </si>
  <si>
    <t xml:space="preserve">    上级补助收入</t>
  </si>
  <si>
    <t xml:space="preserve">    上解上级支出</t>
  </si>
  <si>
    <t xml:space="preserve">       返还性收入</t>
  </si>
  <si>
    <t xml:space="preserve">    债务还本支出</t>
  </si>
  <si>
    <t xml:space="preserve">       一般性转移支付收入</t>
  </si>
  <si>
    <t xml:space="preserve">    安排预算稳定调节基金</t>
  </si>
  <si>
    <t xml:space="preserve">       专项转移支付收入</t>
  </si>
  <si>
    <t xml:space="preserve">    债务(转贷)收入</t>
  </si>
  <si>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调入资金</t>
    </r>
  </si>
  <si>
    <t xml:space="preserve">    上年结余</t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</si>
  <si>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年终结余</t>
    </r>
  </si>
  <si>
    <t xml:space="preserve">    动用预算稳定调节基金</t>
  </si>
  <si>
    <t xml:space="preserve">    减：结转下年支出</t>
  </si>
  <si>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净结余</t>
    </r>
  </si>
  <si>
    <t>收入总计</t>
  </si>
  <si>
    <t>支出总计</t>
  </si>
  <si>
    <t>表8</t>
  </si>
  <si>
    <t>铜川市新区2021年“三公”经费支出决算总表</t>
  </si>
  <si>
    <r>
      <rPr>
        <b/>
        <sz val="12"/>
        <rFont val="宋体"/>
        <charset val="134"/>
      </rPr>
      <t>项</t>
    </r>
    <r>
      <rPr>
        <b/>
        <sz val="12"/>
        <rFont val="Times New Roman"/>
        <charset val="0"/>
      </rPr>
      <t xml:space="preserve">          </t>
    </r>
    <r>
      <rPr>
        <b/>
        <sz val="12"/>
        <rFont val="宋体"/>
        <charset val="134"/>
      </rPr>
      <t>目</t>
    </r>
  </si>
  <si>
    <t>2020年决算数</t>
  </si>
  <si>
    <t>较上年决算
增减</t>
  </si>
  <si>
    <t>比上年
+、-%</t>
  </si>
  <si>
    <t>2021年
预算数</t>
  </si>
  <si>
    <t>较预算数
增减</t>
  </si>
  <si>
    <t>因公出国（境）费</t>
  </si>
  <si>
    <t>公务用车购置费</t>
  </si>
  <si>
    <t>公务用车运行费</t>
  </si>
  <si>
    <t>公务接待费</t>
  </si>
  <si>
    <t>总  计</t>
  </si>
  <si>
    <r>
      <rPr>
        <b/>
        <sz val="11"/>
        <rFont val="宋体"/>
        <charset val="134"/>
      </rPr>
      <t>表</t>
    </r>
    <r>
      <rPr>
        <b/>
        <sz val="11"/>
        <rFont val="Helv"/>
        <charset val="134"/>
      </rPr>
      <t>9</t>
    </r>
  </si>
  <si>
    <t>铜川市新区2021年一般公共预算税收返还和转移支付决算表</t>
  </si>
  <si>
    <t>预算科目</t>
  </si>
  <si>
    <t>一、返还性收入</t>
  </si>
  <si>
    <t>　　外交</t>
  </si>
  <si>
    <t xml:space="preserve">    增值税税收返还收入</t>
  </si>
  <si>
    <t>　　国防</t>
  </si>
  <si>
    <t xml:space="preserve">    增值税“五五分享”税收返还收入</t>
  </si>
  <si>
    <t>　　公共安全</t>
  </si>
  <si>
    <t xml:space="preserve">    成品油价格和税费改革税收返还收入</t>
  </si>
  <si>
    <t>　　教育</t>
  </si>
  <si>
    <t xml:space="preserve">    其他税收返还收入</t>
  </si>
  <si>
    <t>　　科学技术</t>
  </si>
  <si>
    <t>二、一般性转移支付收入</t>
  </si>
  <si>
    <t>　　文化体育与传媒</t>
  </si>
  <si>
    <t xml:space="preserve">    体制补助收入</t>
  </si>
  <si>
    <t>　　社会保障和就业</t>
  </si>
  <si>
    <t xml:space="preserve">    均衡性转移支付收入</t>
  </si>
  <si>
    <t>　　卫生健康</t>
  </si>
  <si>
    <t xml:space="preserve">    老少边穷转移支付收入</t>
  </si>
  <si>
    <t>　　节能环保</t>
  </si>
  <si>
    <t xml:space="preserve">    县级基本财力保障机制奖补资金收入</t>
  </si>
  <si>
    <t>　　城乡社区</t>
  </si>
  <si>
    <t xml:space="preserve">    结算补助收入</t>
  </si>
  <si>
    <t>　　农林水</t>
  </si>
  <si>
    <t xml:space="preserve">    化解债务补助收入</t>
  </si>
  <si>
    <t>　　交通运输</t>
  </si>
  <si>
    <t xml:space="preserve">    资源枯竭型城市转移支付补助收入</t>
  </si>
  <si>
    <t>　　资源勘探工业信息等</t>
  </si>
  <si>
    <t xml:space="preserve">    其他共同财政事权转移支付收入  </t>
  </si>
  <si>
    <t>　　商业服务业等</t>
  </si>
  <si>
    <t xml:space="preserve">    住房保障共同财政事权转移支付收入</t>
  </si>
  <si>
    <t>　　金融</t>
  </si>
  <si>
    <t xml:space="preserve">    灾害防治及应急管理共同财政事权转移支付收入</t>
  </si>
  <si>
    <t xml:space="preserve">    灾害防治及管理</t>
  </si>
  <si>
    <t xml:space="preserve">    农林水共同财政事权转移支付收入</t>
  </si>
  <si>
    <t>　　住房保障</t>
  </si>
  <si>
    <t xml:space="preserve">    节能环保共同财政事权转移支付收入</t>
  </si>
  <si>
    <t>　　粮油物资储备</t>
  </si>
  <si>
    <t xml:space="preserve">   医疗卫生共同财政事权转移支付收入</t>
  </si>
  <si>
    <t>　　其他收入</t>
  </si>
  <si>
    <t xml:space="preserve">    社会保障和就业共同财政事权转移支付收入</t>
  </si>
  <si>
    <t xml:space="preserve">    文化旅游体育与传媒共同财政事权转移支付收入  </t>
  </si>
  <si>
    <t xml:space="preserve">    教育共同财政事权转移支付收入</t>
  </si>
  <si>
    <t xml:space="preserve">    固定数额补助收入</t>
  </si>
  <si>
    <t xml:space="preserve">    贫困地区转移支付收入</t>
  </si>
  <si>
    <t xml:space="preserve">    公共安全共同财政事权转移支付收入</t>
  </si>
  <si>
    <t>三、专项转移支付收入</t>
  </si>
  <si>
    <t>　　一般公共服务</t>
  </si>
  <si>
    <t>表10</t>
  </si>
  <si>
    <t>铜川市新区2021年政府性基金预算收入决算总表</t>
  </si>
  <si>
    <t>项      目</t>
  </si>
  <si>
    <t>2021年预算数</t>
  </si>
  <si>
    <t>完成预算%</t>
  </si>
  <si>
    <t>一、国有土地使用权出让收入</t>
  </si>
  <si>
    <t>二、城市基础设施配套费收入</t>
  </si>
  <si>
    <t>三、污水处理费收入</t>
  </si>
  <si>
    <t>四、彩票公益金收入</t>
  </si>
  <si>
    <t>五、彩票发行机构和彩票销售机构的业务费用</t>
  </si>
  <si>
    <t>六、其他各项政府性基金收入</t>
  </si>
  <si>
    <t>上年结余收入</t>
  </si>
  <si>
    <t>上级补助收入</t>
  </si>
  <si>
    <t>债务转贷收入</t>
  </si>
  <si>
    <t>表11</t>
  </si>
  <si>
    <t>铜川市新区2021年政府性基金预算支出决算总表</t>
  </si>
  <si>
    <t>一、文化旅游体育与传媒支出</t>
  </si>
  <si>
    <t>二、社会保障和就业支出</t>
  </si>
  <si>
    <t>三、城乡社区支出</t>
  </si>
  <si>
    <t>四、农林水支出</t>
  </si>
  <si>
    <t>五、交通运输支出</t>
  </si>
  <si>
    <t>六、其他支出</t>
  </si>
  <si>
    <t>七、债务付息支出</t>
  </si>
  <si>
    <t>八、债务发行费用支出</t>
  </si>
  <si>
    <t>九、抗议特别国债安排的支出</t>
  </si>
  <si>
    <t>上解上级支出</t>
  </si>
  <si>
    <t>债务还本支出</t>
  </si>
  <si>
    <t>调出资金</t>
  </si>
  <si>
    <t>年终结余</t>
  </si>
  <si>
    <t>表12</t>
  </si>
  <si>
    <t>铜川市新区本级2021年政府性基金预算收入决算总表</t>
  </si>
  <si>
    <t>2019年调整预算数</t>
  </si>
  <si>
    <t>本年基金收入合计</t>
  </si>
  <si>
    <t>基金收入总计</t>
  </si>
  <si>
    <t>表13</t>
  </si>
  <si>
    <t>铜川市新区本级2021年政府性基金预算支出决算总表</t>
  </si>
  <si>
    <t xml:space="preserve">    国家电影事业发展专项资金安排的支出</t>
  </si>
  <si>
    <t xml:space="preserve">      资助影院建设</t>
  </si>
  <si>
    <t xml:space="preserve">    大中型水库移民后期扶持基金支出</t>
  </si>
  <si>
    <t xml:space="preserve">      移民补助（大中型水库移民后期扶持基金支出）</t>
  </si>
  <si>
    <t xml:space="preserve">      基础设施建设和经济发展</t>
  </si>
  <si>
    <t xml:space="preserve">    国有土地使用权出让收入及对应专项债务收入安排的支出</t>
  </si>
  <si>
    <t xml:space="preserve">      征地和拆迁补偿支出</t>
  </si>
  <si>
    <t xml:space="preserve">      土地开发支出</t>
  </si>
  <si>
    <t xml:space="preserve">      棚户区改造支出</t>
  </si>
  <si>
    <t xml:space="preserve">      其他国有土地使用权出让收入安排的支出</t>
  </si>
  <si>
    <t xml:space="preserve">      城市建设支出</t>
  </si>
  <si>
    <t xml:space="preserve">      补助被征地农民支出</t>
  </si>
  <si>
    <t xml:space="preserve">    国有土地使用权出让收入安排的支出</t>
  </si>
  <si>
    <t xml:space="preserve">      其他国有土地收益基金支出</t>
  </si>
  <si>
    <t xml:space="preserve">    土地储备专项债券收入安排的支出</t>
  </si>
  <si>
    <t xml:space="preserve">    棚户区改造专项债券收入安排的支出  </t>
  </si>
  <si>
    <t xml:space="preserve">      征地和拆迁补偿支出  </t>
  </si>
  <si>
    <t xml:space="preserve">      土地开发支出  </t>
  </si>
  <si>
    <t xml:space="preserve">      其他棚户区改造专项债券收入安排的支出  </t>
  </si>
  <si>
    <t>四、交通运输支出</t>
  </si>
  <si>
    <t xml:space="preserve">    政府收费公路专项债券收入安排的支出  </t>
  </si>
  <si>
    <t xml:space="preserve">      公路建设  </t>
  </si>
  <si>
    <t xml:space="preserve">      其他政府收费公路专项债券收入安排的支出  </t>
  </si>
  <si>
    <t>五、其他支出</t>
  </si>
  <si>
    <t xml:space="preserve">    其他政府性基金及对应专项债务收入安排的支出</t>
  </si>
  <si>
    <t xml:space="preserve">      其他政府性基金安排的支出  </t>
  </si>
  <si>
    <t xml:space="preserve">      其他地方自行试点项目收益专项债券收入安排的支出  </t>
  </si>
  <si>
    <t xml:space="preserve">      其他政府性基金债务收入安排的支出  </t>
  </si>
  <si>
    <t xml:space="preserve">    彩票发行销售机构业务费安排的支出</t>
  </si>
  <si>
    <t xml:space="preserve">      彩票市场调控资金支出</t>
  </si>
  <si>
    <t xml:space="preserve">      福利彩票销售机构的业务费支出</t>
  </si>
  <si>
    <t xml:space="preserve">   彩票公益金安排的支出</t>
  </si>
  <si>
    <t xml:space="preserve">      用于补充全国社会保障基金的彩票公益金支出</t>
  </si>
  <si>
    <t xml:space="preserve">      用于社会福利的彩票公益金支出</t>
  </si>
  <si>
    <t xml:space="preserve">      用于城乡医疗救助的彩票公益金支出</t>
  </si>
  <si>
    <t xml:space="preserve">      用于残疾人事业的彩票公益金支出</t>
  </si>
  <si>
    <t>六、债务付息支出</t>
  </si>
  <si>
    <t xml:space="preserve">    地方政府专项债务付息支出</t>
  </si>
  <si>
    <t xml:space="preserve">      国有土地使用权出让金债务付息支出</t>
  </si>
  <si>
    <t xml:space="preserve">      土地储备专项债券付息支出</t>
  </si>
  <si>
    <t xml:space="preserve">      棚户区改造专项债券付息支出</t>
  </si>
  <si>
    <t>七、债务发行费用支出</t>
  </si>
  <si>
    <t xml:space="preserve">    地方政府专项债务发行费用支出</t>
  </si>
  <si>
    <t xml:space="preserve">      国有土地使用权出让金债务发行费用支出</t>
  </si>
  <si>
    <t xml:space="preserve">      土地储备专项债券发行费用支出</t>
  </si>
  <si>
    <t xml:space="preserve">      棚户区改造专项债券发行费用支出</t>
  </si>
  <si>
    <t>八、抗疫特别国债安排的支出</t>
  </si>
  <si>
    <t xml:space="preserve">    基础设施建设</t>
  </si>
  <si>
    <t xml:space="preserve">      公共卫生体系建设</t>
  </si>
  <si>
    <t xml:space="preserve">      交通基础设施建设</t>
  </si>
  <si>
    <t xml:space="preserve">      市政设施建设</t>
  </si>
  <si>
    <t xml:space="preserve">      其他基础设施建设</t>
  </si>
  <si>
    <t xml:space="preserve">    抗疫相关支出</t>
  </si>
  <si>
    <t xml:space="preserve">      其他抗疫相关支出</t>
  </si>
  <si>
    <t>基金支出合计</t>
  </si>
  <si>
    <t>基金支出总计</t>
  </si>
  <si>
    <t>表14</t>
  </si>
  <si>
    <t>铜川市新区2021年政府性基金转移支付决算表</t>
  </si>
  <si>
    <t>政府性基金转移收入</t>
  </si>
  <si>
    <t>政府性基金上级补助收入</t>
  </si>
  <si>
    <t xml:space="preserve">    科学技术</t>
  </si>
  <si>
    <t xml:space="preserve">    文化旅游体育与传媒</t>
  </si>
  <si>
    <t xml:space="preserve">    社会保障和就业</t>
  </si>
  <si>
    <t xml:space="preserve">    节能环保</t>
  </si>
  <si>
    <t xml:space="preserve">    城乡社区</t>
  </si>
  <si>
    <t xml:space="preserve">    农林水</t>
  </si>
  <si>
    <t xml:space="preserve">    交通运输</t>
  </si>
  <si>
    <t xml:space="preserve">    资源勘探工业信息等</t>
  </si>
  <si>
    <t xml:space="preserve">    其他收入</t>
  </si>
  <si>
    <t>收　　入　　总　　计　</t>
  </si>
  <si>
    <t>表15</t>
  </si>
  <si>
    <t>铜川市新区2021年国有资本经营预算收入决算总表</t>
  </si>
  <si>
    <r>
      <rPr>
        <b/>
        <sz val="12"/>
        <rFont val="Times New Roman"/>
        <charset val="134"/>
      </rPr>
      <t xml:space="preserve">      </t>
    </r>
    <r>
      <rPr>
        <b/>
        <sz val="12"/>
        <rFont val="宋体"/>
        <charset val="134"/>
      </rPr>
      <t>单位：万元</t>
    </r>
  </si>
  <si>
    <t>收         入</t>
  </si>
  <si>
    <t>占比%</t>
  </si>
  <si>
    <t>一、利润收入</t>
  </si>
  <si>
    <t>二、国有资本经营预算上级补助收入</t>
  </si>
  <si>
    <t>0</t>
  </si>
  <si>
    <t>351</t>
  </si>
  <si>
    <t>上年结转</t>
  </si>
  <si>
    <t>408</t>
  </si>
  <si>
    <t>表16</t>
  </si>
  <si>
    <t>铜川市新区2021年国有资本经营预算支出决算总表</t>
  </si>
  <si>
    <t>支         出</t>
  </si>
  <si>
    <t>完成调整
预算数占比</t>
  </si>
  <si>
    <t>解决历史遗留问题及改革成本支出</t>
  </si>
  <si>
    <t xml:space="preserve">  国有企业退休人员社会化管理补助支出</t>
  </si>
  <si>
    <t>转移性支出</t>
  </si>
  <si>
    <t>国有资本经营预算年终结余</t>
  </si>
  <si>
    <t>表17</t>
  </si>
  <si>
    <t>铜川市新区2021年本级国有资本经营预算收入决算总表</t>
  </si>
  <si>
    <t>表18</t>
  </si>
  <si>
    <t>铜川市新区2021年本级国有资本经营预算支出决算总表</t>
  </si>
  <si>
    <r>
      <rPr>
        <b/>
        <sz val="12"/>
        <rFont val="Times New Roman"/>
        <charset val="134"/>
      </rPr>
      <t xml:space="preserve">                           </t>
    </r>
    <r>
      <rPr>
        <b/>
        <sz val="12"/>
        <rFont val="宋体"/>
        <charset val="134"/>
      </rPr>
      <t>单位：万元</t>
    </r>
  </si>
  <si>
    <t>表19</t>
  </si>
  <si>
    <t>铜川市新区2021年国有资本经营转移支付决算表</t>
  </si>
  <si>
    <t>国有资本经营预算上级补助收入</t>
  </si>
  <si>
    <t xml:space="preserve">   解决历史遗留问题及改革成本支出</t>
  </si>
  <si>
    <t xml:space="preserve">     国有企业退休人员社会化管理补助支出</t>
  </si>
  <si>
    <t>表20</t>
  </si>
  <si>
    <t>铜川市新区2021年社会保险基金预算收入决算总表</t>
  </si>
  <si>
    <t>上年结余</t>
  </si>
  <si>
    <t>执行数</t>
  </si>
  <si>
    <t>机关事业单位基本养老保险基金收入</t>
  </si>
  <si>
    <t>合  计</t>
  </si>
  <si>
    <t>表21</t>
  </si>
  <si>
    <t>铜川市新区2021年社会保险基金预算支出决算总表</t>
  </si>
  <si>
    <t>累计结余</t>
  </si>
  <si>
    <t>机关事业单位基本养老保险基金支出</t>
  </si>
  <si>
    <t>表22</t>
  </si>
  <si>
    <t>铜川市新区2021年政府债务限额和余额情况表</t>
  </si>
  <si>
    <t>区域</t>
  </si>
  <si>
    <t>政府债务限额</t>
  </si>
  <si>
    <t>政府债务</t>
  </si>
  <si>
    <t>合计</t>
  </si>
  <si>
    <t>一般债务限额</t>
  </si>
  <si>
    <t>专项债务限额</t>
  </si>
  <si>
    <t>一般债务</t>
  </si>
  <si>
    <t>专项债务</t>
  </si>
  <si>
    <t>新  区</t>
  </si>
  <si>
    <t>表23</t>
  </si>
  <si>
    <t>铜川市新区2021年政府债务限额情况表</t>
  </si>
  <si>
    <t>2021年政府债务限额</t>
  </si>
  <si>
    <t>2021年限额数</t>
  </si>
  <si>
    <t>2020年限额数</t>
  </si>
  <si>
    <t>较2020年增减</t>
  </si>
  <si>
    <t>表24</t>
  </si>
  <si>
    <t>铜川市新区2021年政府债务余额情况表</t>
  </si>
  <si>
    <t>2021年政府债务</t>
  </si>
  <si>
    <t>政府一般债务</t>
  </si>
  <si>
    <t>政府专项债务</t>
  </si>
</sst>
</file>

<file path=xl/styles.xml><?xml version="1.0" encoding="utf-8"?>
<styleSheet xmlns="http://schemas.openxmlformats.org/spreadsheetml/2006/main">
  <numFmts count="1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_);[Red]\(0\)"/>
    <numFmt numFmtId="178" formatCode="#,##0_ "/>
    <numFmt numFmtId="179" formatCode="#,##0_);[Red]\(#,##0\)"/>
    <numFmt numFmtId="180" formatCode="0_ "/>
    <numFmt numFmtId="181" formatCode="0.0%"/>
    <numFmt numFmtId="182" formatCode="0;_밀"/>
    <numFmt numFmtId="183" formatCode="0;_Ѐ"/>
    <numFmt numFmtId="184" formatCode="0.00_ "/>
    <numFmt numFmtId="185" formatCode="0.00;_蠀"/>
    <numFmt numFmtId="186" formatCode="0;_蠀"/>
  </numFmts>
  <fonts count="67">
    <font>
      <sz val="12"/>
      <name val="宋体"/>
      <charset val="134"/>
    </font>
    <font>
      <sz val="11"/>
      <name val="黑体"/>
      <charset val="134"/>
    </font>
    <font>
      <sz val="18"/>
      <name val="方正小标宋简体"/>
      <charset val="134"/>
    </font>
    <font>
      <sz val="11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8"/>
      <name val="黑体"/>
      <charset val="134"/>
    </font>
    <font>
      <sz val="11"/>
      <name val="Times New Roman"/>
      <charset val="134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2"/>
      <name val="Times New Roman"/>
      <charset val="134"/>
    </font>
    <font>
      <b/>
      <sz val="18"/>
      <name val="黑体"/>
      <charset val="134"/>
    </font>
    <font>
      <sz val="20"/>
      <name val="宋体"/>
      <charset val="134"/>
    </font>
    <font>
      <sz val="10"/>
      <name val="Times New Roman"/>
      <charset val="134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sz val="11"/>
      <name val="方正新书宋简体"/>
      <charset val="134"/>
    </font>
    <font>
      <sz val="9"/>
      <name val="宋体"/>
      <charset val="134"/>
    </font>
    <font>
      <sz val="11"/>
      <color rgb="FFFF0000"/>
      <name val="宋体"/>
      <charset val="134"/>
    </font>
    <font>
      <b/>
      <sz val="11"/>
      <name val="黑体"/>
      <charset val="134"/>
    </font>
    <font>
      <sz val="12"/>
      <color rgb="FFFF0000"/>
      <name val="宋体"/>
      <charset val="134"/>
    </font>
    <font>
      <sz val="10"/>
      <name val="黑体"/>
      <charset val="134"/>
    </font>
    <font>
      <sz val="10"/>
      <name val="Helv"/>
      <charset val="134"/>
    </font>
    <font>
      <sz val="10"/>
      <name val="宋体"/>
      <charset val="134"/>
    </font>
    <font>
      <sz val="8"/>
      <name val="宋体"/>
      <charset val="134"/>
    </font>
    <font>
      <sz val="11"/>
      <name val="方正小标宋简体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sz val="10"/>
      <color indexed="8"/>
      <name val="宋体"/>
      <charset val="134"/>
    </font>
    <font>
      <b/>
      <sz val="16"/>
      <name val="宋体"/>
      <charset val="134"/>
      <scheme val="minor"/>
    </font>
    <font>
      <sz val="11"/>
      <name val="楷体"/>
      <charset val="134"/>
    </font>
    <font>
      <sz val="11"/>
      <name val="Times New Roman"/>
      <charset val="0"/>
    </font>
    <font>
      <sz val="11"/>
      <name val="仿宋"/>
      <charset val="134"/>
    </font>
    <font>
      <sz val="10"/>
      <name val="仿宋"/>
      <charset val="134"/>
    </font>
    <font>
      <sz val="12"/>
      <name val="仿宋"/>
      <charset val="134"/>
    </font>
    <font>
      <b/>
      <sz val="11"/>
      <name val="Times New Roman"/>
      <charset val="0"/>
    </font>
    <font>
      <b/>
      <sz val="11"/>
      <name val="Times New Roman"/>
      <charset val="134"/>
    </font>
    <font>
      <sz val="11"/>
      <color indexed="8"/>
      <name val="黑体"/>
      <charset val="134"/>
    </font>
    <font>
      <b/>
      <sz val="18"/>
      <name val="宋体"/>
      <charset val="134"/>
    </font>
    <font>
      <b/>
      <sz val="18"/>
      <name val="Times New Roman"/>
      <charset val="134"/>
    </font>
    <font>
      <b/>
      <sz val="20"/>
      <name val="宋体"/>
      <charset val="134"/>
    </font>
    <font>
      <b/>
      <sz val="14"/>
      <name val="宋体"/>
      <charset val="134"/>
    </font>
    <font>
      <sz val="10"/>
      <name val="仿宋_GB2312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name val="Helv"/>
      <charset val="134"/>
    </font>
    <font>
      <b/>
      <sz val="12"/>
      <name val="Times New Roman"/>
      <charset val="0"/>
    </font>
    <font>
      <b/>
      <sz val="8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/>
    <xf numFmtId="42" fontId="44" fillId="0" borderId="0" applyFont="0" applyFill="0" applyBorder="0" applyAlignment="0" applyProtection="0">
      <alignment vertical="center"/>
    </xf>
    <xf numFmtId="0" fontId="45" fillId="2" borderId="0" applyNumberFormat="0" applyBorder="0" applyAlignment="0" applyProtection="0">
      <alignment vertical="center"/>
    </xf>
    <xf numFmtId="0" fontId="46" fillId="3" borderId="17" applyNumberFormat="0" applyAlignment="0" applyProtection="0">
      <alignment vertical="center"/>
    </xf>
    <xf numFmtId="44" fontId="44" fillId="0" borderId="0" applyFont="0" applyFill="0" applyBorder="0" applyAlignment="0" applyProtection="0">
      <alignment vertical="center"/>
    </xf>
    <xf numFmtId="41" fontId="44" fillId="0" borderId="0" applyFont="0" applyFill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8" fillId="6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50" fillId="0" borderId="0" applyNumberFormat="0" applyFill="0" applyBorder="0" applyAlignment="0" applyProtection="0">
      <alignment vertical="center"/>
    </xf>
    <xf numFmtId="0" fontId="44" fillId="7" borderId="18" applyNumberFormat="0" applyFont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0" fillId="0" borderId="0"/>
    <xf numFmtId="0" fontId="55" fillId="0" borderId="19" applyNumberFormat="0" applyFill="0" applyAlignment="0" applyProtection="0">
      <alignment vertical="center"/>
    </xf>
    <xf numFmtId="0" fontId="23" fillId="0" borderId="0"/>
    <xf numFmtId="0" fontId="56" fillId="0" borderId="19" applyNumberFormat="0" applyFill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57" fillId="11" borderId="21" applyNumberFormat="0" applyAlignment="0" applyProtection="0">
      <alignment vertical="center"/>
    </xf>
    <xf numFmtId="0" fontId="58" fillId="11" borderId="17" applyNumberFormat="0" applyAlignment="0" applyProtection="0">
      <alignment vertical="center"/>
    </xf>
    <xf numFmtId="0" fontId="59" fillId="12" borderId="22" applyNumberFormat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60" fillId="0" borderId="23" applyNumberFormat="0" applyFill="0" applyAlignment="0" applyProtection="0">
      <alignment vertical="center"/>
    </xf>
    <xf numFmtId="0" fontId="0" fillId="0" borderId="0"/>
    <xf numFmtId="0" fontId="23" fillId="0" borderId="0"/>
    <xf numFmtId="0" fontId="61" fillId="0" borderId="24" applyNumberFormat="0" applyFill="0" applyAlignment="0" applyProtection="0">
      <alignment vertical="center"/>
    </xf>
    <xf numFmtId="0" fontId="62" fillId="15" borderId="0" applyNumberFormat="0" applyBorder="0" applyAlignment="0" applyProtection="0">
      <alignment vertical="center"/>
    </xf>
    <xf numFmtId="0" fontId="63" fillId="16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3" fillId="0" borderId="0"/>
    <xf numFmtId="0" fontId="0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</cellStyleXfs>
  <cellXfs count="291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57" applyFont="1" applyFill="1" applyBorder="1" applyAlignment="1"/>
    <xf numFmtId="0" fontId="3" fillId="0" borderId="0" xfId="57" applyFont="1" applyFill="1" applyBorder="1" applyAlignment="1"/>
    <xf numFmtId="0" fontId="4" fillId="0" borderId="0" xfId="57" applyFont="1" applyFill="1" applyBorder="1" applyAlignment="1"/>
    <xf numFmtId="0" fontId="0" fillId="0" borderId="0" xfId="57" applyFont="1" applyFill="1" applyBorder="1" applyAlignment="1">
      <alignment vertical="center"/>
    </xf>
    <xf numFmtId="0" fontId="0" fillId="0" borderId="0" xfId="57" applyFont="1" applyFill="1" applyBorder="1" applyAlignment="1"/>
    <xf numFmtId="0" fontId="2" fillId="0" borderId="0" xfId="53" applyFont="1" applyAlignment="1">
      <alignment horizontal="center" vertical="center"/>
    </xf>
    <xf numFmtId="0" fontId="3" fillId="0" borderId="0" xfId="53" applyFont="1" applyAlignment="1" applyProtection="1">
      <protection locked="0"/>
    </xf>
    <xf numFmtId="0" fontId="5" fillId="0" borderId="1" xfId="53" applyFont="1" applyBorder="1" applyAlignment="1" applyProtection="1">
      <alignment vertical="center"/>
      <protection locked="0"/>
    </xf>
    <xf numFmtId="0" fontId="4" fillId="0" borderId="2" xfId="57" applyFont="1" applyFill="1" applyBorder="1" applyAlignment="1">
      <alignment horizontal="center" vertical="center" wrapText="1"/>
    </xf>
    <xf numFmtId="0" fontId="4" fillId="0" borderId="3" xfId="61" applyFont="1" applyFill="1" applyBorder="1" applyAlignment="1">
      <alignment horizontal="center" vertical="center" wrapText="1"/>
    </xf>
    <xf numFmtId="0" fontId="4" fillId="0" borderId="4" xfId="61" applyFont="1" applyFill="1" applyBorder="1" applyAlignment="1">
      <alignment horizontal="center" vertical="center" wrapText="1"/>
    </xf>
    <xf numFmtId="0" fontId="4" fillId="0" borderId="5" xfId="61" applyFont="1" applyFill="1" applyBorder="1" applyAlignment="1">
      <alignment horizontal="center" vertical="center" wrapText="1"/>
    </xf>
    <xf numFmtId="0" fontId="4" fillId="0" borderId="6" xfId="57" applyFont="1" applyFill="1" applyBorder="1" applyAlignment="1">
      <alignment horizontal="center" vertical="center" wrapText="1"/>
    </xf>
    <xf numFmtId="0" fontId="4" fillId="0" borderId="7" xfId="61" applyFont="1" applyFill="1" applyBorder="1" applyAlignment="1">
      <alignment horizontal="center" vertical="center" wrapText="1"/>
    </xf>
    <xf numFmtId="0" fontId="0" fillId="0" borderId="7" xfId="57" applyFont="1" applyFill="1" applyBorder="1" applyAlignment="1">
      <alignment horizontal="center" vertical="center"/>
    </xf>
    <xf numFmtId="178" fontId="0" fillId="0" borderId="7" xfId="57" applyNumberFormat="1" applyFont="1" applyFill="1" applyBorder="1" applyAlignment="1">
      <alignment horizontal="center" vertical="center"/>
    </xf>
    <xf numFmtId="178" fontId="0" fillId="0" borderId="7" xfId="61" applyNumberFormat="1" applyFont="1" applyFill="1" applyBorder="1" applyAlignment="1">
      <alignment horizontal="center" vertical="center"/>
    </xf>
    <xf numFmtId="177" fontId="0" fillId="0" borderId="0" xfId="57" applyNumberFormat="1" applyFont="1" applyFill="1" applyBorder="1" applyAlignment="1">
      <alignment vertical="center"/>
    </xf>
    <xf numFmtId="0" fontId="5" fillId="0" borderId="1" xfId="53" applyFont="1" applyBorder="1" applyAlignment="1" applyProtection="1">
      <alignment horizontal="right" vertical="center"/>
      <protection locked="0"/>
    </xf>
    <xf numFmtId="178" fontId="3" fillId="0" borderId="5" xfId="57" applyNumberFormat="1" applyFont="1" applyFill="1" applyBorder="1" applyAlignment="1">
      <alignment horizontal="center" vertical="center"/>
    </xf>
    <xf numFmtId="0" fontId="4" fillId="0" borderId="7" xfId="57" applyFont="1" applyFill="1" applyBorder="1" applyAlignment="1">
      <alignment horizontal="center" vertical="center" wrapText="1"/>
    </xf>
    <xf numFmtId="179" fontId="0" fillId="0" borderId="7" xfId="61" applyNumberFormat="1" applyFont="1" applyFill="1" applyBorder="1" applyAlignment="1">
      <alignment horizontal="center" vertical="center"/>
    </xf>
    <xf numFmtId="179" fontId="0" fillId="0" borderId="7" xfId="57" applyNumberFormat="1" applyFont="1" applyFill="1" applyBorder="1" applyAlignment="1">
      <alignment horizontal="center" vertical="center"/>
    </xf>
    <xf numFmtId="0" fontId="5" fillId="0" borderId="0" xfId="0" applyFont="1"/>
    <xf numFmtId="0" fontId="3" fillId="0" borderId="0" xfId="0" applyFont="1"/>
    <xf numFmtId="0" fontId="6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180" fontId="4" fillId="0" borderId="7" xfId="55" applyNumberFormat="1" applyFont="1" applyBorder="1" applyAlignment="1">
      <alignment horizontal="center" vertical="center"/>
    </xf>
    <xf numFmtId="180" fontId="0" fillId="0" borderId="7" xfId="55" applyNumberFormat="1" applyFont="1" applyBorder="1" applyAlignment="1">
      <alignment vertical="center"/>
    </xf>
    <xf numFmtId="180" fontId="0" fillId="0" borderId="7" xfId="8" applyNumberFormat="1" applyFont="1" applyBorder="1" applyAlignment="1">
      <alignment horizontal="center" vertical="center"/>
    </xf>
    <xf numFmtId="180" fontId="0" fillId="0" borderId="7" xfId="55" applyNumberFormat="1" applyFont="1" applyBorder="1" applyAlignment="1">
      <alignment horizontal="center" vertical="center"/>
    </xf>
    <xf numFmtId="180" fontId="4" fillId="0" borderId="7" xfId="8" applyNumberFormat="1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1" fillId="0" borderId="0" xfId="0" applyFont="1"/>
    <xf numFmtId="0" fontId="7" fillId="0" borderId="0" xfId="0" applyFont="1" applyBorder="1" applyAlignment="1">
      <alignment horizontal="center" vertical="center"/>
    </xf>
    <xf numFmtId="180" fontId="0" fillId="0" borderId="7" xfId="55" applyNumberFormat="1" applyFont="1" applyFill="1" applyBorder="1" applyAlignment="1">
      <alignment horizontal="center" vertical="center"/>
    </xf>
    <xf numFmtId="180" fontId="0" fillId="0" borderId="7" xfId="8" applyNumberFormat="1" applyFont="1" applyFill="1" applyBorder="1" applyAlignment="1">
      <alignment horizontal="center" vertical="center"/>
    </xf>
    <xf numFmtId="0" fontId="4" fillId="0" borderId="0" xfId="0" applyFont="1"/>
    <xf numFmtId="0" fontId="6" fillId="0" borderId="0" xfId="33" applyFont="1" applyFill="1" applyAlignment="1">
      <alignment horizontal="center" vertical="center"/>
    </xf>
    <xf numFmtId="180" fontId="8" fillId="0" borderId="0" xfId="33" applyNumberFormat="1" applyFont="1" applyFill="1" applyBorder="1" applyAlignment="1">
      <alignment vertical="center"/>
    </xf>
    <xf numFmtId="180" fontId="9" fillId="0" borderId="0" xfId="33" applyNumberFormat="1" applyFont="1" applyFill="1" applyBorder="1" applyAlignment="1">
      <alignment horizontal="right" vertical="center"/>
    </xf>
    <xf numFmtId="0" fontId="9" fillId="0" borderId="7" xfId="21" applyNumberFormat="1" applyFont="1" applyFill="1" applyBorder="1" applyAlignment="1" applyProtection="1">
      <alignment horizontal="center" vertical="center"/>
    </xf>
    <xf numFmtId="0" fontId="8" fillId="0" borderId="7" xfId="21" applyNumberFormat="1" applyFont="1" applyFill="1" applyBorder="1" applyAlignment="1" applyProtection="1">
      <alignment vertical="center"/>
    </xf>
    <xf numFmtId="0" fontId="8" fillId="0" borderId="7" xfId="21" applyNumberFormat="1" applyFont="1" applyFill="1" applyBorder="1" applyAlignment="1" applyProtection="1">
      <alignment horizontal="right" vertical="center"/>
    </xf>
    <xf numFmtId="0" fontId="10" fillId="0" borderId="7" xfId="21" applyNumberFormat="1" applyFont="1" applyFill="1" applyBorder="1" applyAlignment="1" applyProtection="1">
      <alignment horizontal="right" vertical="center"/>
    </xf>
    <xf numFmtId="0" fontId="3" fillId="0" borderId="7" xfId="0" applyNumberFormat="1" applyFont="1" applyFill="1" applyBorder="1" applyAlignment="1" applyProtection="1">
      <alignment vertical="center"/>
    </xf>
    <xf numFmtId="0" fontId="6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4" fillId="0" borderId="7" xfId="56" applyFont="1" applyBorder="1" applyAlignment="1">
      <alignment horizontal="center" vertical="center"/>
    </xf>
    <xf numFmtId="0" fontId="4" fillId="0" borderId="0" xfId="0" applyFont="1" applyBorder="1"/>
    <xf numFmtId="181" fontId="4" fillId="0" borderId="7" xfId="56" applyNumberFormat="1" applyFont="1" applyBorder="1" applyAlignment="1">
      <alignment horizontal="center" vertical="center" wrapText="1"/>
    </xf>
    <xf numFmtId="0" fontId="0" fillId="0" borderId="7" xfId="56" applyFont="1" applyBorder="1" applyAlignment="1">
      <alignment horizontal="justify" vertical="center" wrapText="1"/>
    </xf>
    <xf numFmtId="49" fontId="0" fillId="0" borderId="7" xfId="56" applyNumberFormat="1" applyFont="1" applyBorder="1" applyAlignment="1">
      <alignment horizontal="right" vertical="center" wrapText="1"/>
    </xf>
    <xf numFmtId="49" fontId="0" fillId="0" borderId="7" xfId="56" applyNumberFormat="1" applyFont="1" applyBorder="1" applyAlignment="1">
      <alignment horizontal="right" vertical="center"/>
    </xf>
    <xf numFmtId="181" fontId="0" fillId="0" borderId="7" xfId="56" applyNumberFormat="1" applyFont="1" applyBorder="1" applyAlignment="1">
      <alignment horizontal="right" vertical="center"/>
    </xf>
    <xf numFmtId="0" fontId="0" fillId="0" borderId="0" xfId="0" applyFont="1" applyBorder="1"/>
    <xf numFmtId="0" fontId="0" fillId="0" borderId="7" xfId="56" applyFont="1" applyBorder="1" applyAlignment="1">
      <alignment horizontal="left" vertical="center" wrapText="1"/>
    </xf>
    <xf numFmtId="0" fontId="4" fillId="0" borderId="7" xfId="56" applyFont="1" applyBorder="1" applyAlignment="1">
      <alignment horizontal="center" vertical="center" wrapText="1"/>
    </xf>
    <xf numFmtId="49" fontId="4" fillId="0" borderId="7" xfId="56" applyNumberFormat="1" applyFont="1" applyBorder="1" applyAlignment="1">
      <alignment horizontal="right" vertical="center" wrapText="1"/>
    </xf>
    <xf numFmtId="49" fontId="4" fillId="0" borderId="7" xfId="56" applyNumberFormat="1" applyFont="1" applyBorder="1" applyAlignment="1">
      <alignment horizontal="right" vertical="center"/>
    </xf>
    <xf numFmtId="181" fontId="4" fillId="0" borderId="7" xfId="56" applyNumberFormat="1" applyFont="1" applyBorder="1" applyAlignment="1">
      <alignment horizontal="right" vertical="center"/>
    </xf>
    <xf numFmtId="0" fontId="12" fillId="0" borderId="0" xfId="0" applyFont="1" applyBorder="1" applyAlignment="1">
      <alignment vertical="center"/>
    </xf>
    <xf numFmtId="0" fontId="13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4" fillId="0" borderId="8" xfId="56" applyFont="1" applyBorder="1" applyAlignment="1">
      <alignment horizontal="center" vertical="center"/>
    </xf>
    <xf numFmtId="0" fontId="4" fillId="0" borderId="9" xfId="56" applyFont="1" applyBorder="1" applyAlignment="1">
      <alignment horizontal="center" vertical="center"/>
    </xf>
    <xf numFmtId="0" fontId="4" fillId="0" borderId="10" xfId="56" applyFont="1" applyBorder="1" applyAlignment="1">
      <alignment horizontal="center" vertical="center"/>
    </xf>
    <xf numFmtId="0" fontId="4" fillId="0" borderId="11" xfId="56" applyFont="1" applyBorder="1" applyAlignment="1">
      <alignment horizontal="center" vertical="center" wrapText="1"/>
    </xf>
    <xf numFmtId="181" fontId="4" fillId="0" borderId="12" xfId="56" applyNumberFormat="1" applyFont="1" applyBorder="1" applyAlignment="1">
      <alignment horizontal="center" vertical="center"/>
    </xf>
    <xf numFmtId="0" fontId="0" fillId="0" borderId="11" xfId="56" applyFont="1" applyBorder="1" applyAlignment="1">
      <alignment horizontal="left" vertical="center" wrapText="1"/>
    </xf>
    <xf numFmtId="181" fontId="0" fillId="0" borderId="12" xfId="56" applyNumberFormat="1" applyFont="1" applyBorder="1" applyAlignment="1">
      <alignment horizontal="right" vertical="center"/>
    </xf>
    <xf numFmtId="0" fontId="0" fillId="0" borderId="11" xfId="56" applyFont="1" applyBorder="1" applyAlignment="1">
      <alignment vertical="center"/>
    </xf>
    <xf numFmtId="0" fontId="0" fillId="0" borderId="7" xfId="56" applyFont="1" applyBorder="1" applyAlignment="1">
      <alignment horizontal="right" vertical="center"/>
    </xf>
    <xf numFmtId="0" fontId="0" fillId="0" borderId="11" xfId="56" applyFont="1" applyBorder="1" applyAlignment="1">
      <alignment horizontal="center" vertical="center" wrapText="1"/>
    </xf>
    <xf numFmtId="182" fontId="0" fillId="0" borderId="7" xfId="56" applyNumberFormat="1" applyFont="1" applyBorder="1" applyAlignment="1">
      <alignment horizontal="right" vertical="center"/>
    </xf>
    <xf numFmtId="0" fontId="4" fillId="0" borderId="7" xfId="56" applyNumberFormat="1" applyFont="1" applyBorder="1" applyAlignment="1">
      <alignment horizontal="right" vertical="center"/>
    </xf>
    <xf numFmtId="181" fontId="4" fillId="0" borderId="12" xfId="56" applyNumberFormat="1" applyFont="1" applyBorder="1" applyAlignment="1">
      <alignment horizontal="right" vertical="center"/>
    </xf>
    <xf numFmtId="0" fontId="0" fillId="0" borderId="7" xfId="56" applyNumberFormat="1" applyFont="1" applyBorder="1" applyAlignment="1">
      <alignment horizontal="right" vertical="center"/>
    </xf>
    <xf numFmtId="0" fontId="4" fillId="0" borderId="13" xfId="56" applyFont="1" applyBorder="1" applyAlignment="1">
      <alignment horizontal="center" vertical="center" wrapText="1"/>
    </xf>
    <xf numFmtId="49" fontId="4" fillId="0" borderId="14" xfId="56" applyNumberFormat="1" applyFont="1" applyBorder="1" applyAlignment="1">
      <alignment horizontal="right" vertical="center" wrapText="1"/>
    </xf>
    <xf numFmtId="49" fontId="4" fillId="0" borderId="14" xfId="56" applyNumberFormat="1" applyFont="1" applyBorder="1" applyAlignment="1">
      <alignment horizontal="right" vertical="center"/>
    </xf>
    <xf numFmtId="181" fontId="4" fillId="0" borderId="15" xfId="56" applyNumberFormat="1" applyFont="1" applyBorder="1" applyAlignment="1">
      <alignment horizontal="right" vertical="center"/>
    </xf>
    <xf numFmtId="0" fontId="15" fillId="0" borderId="0" xfId="0" applyFont="1" applyBorder="1"/>
    <xf numFmtId="0" fontId="16" fillId="0" borderId="0" xfId="0" applyFont="1" applyFill="1" applyBorder="1"/>
    <xf numFmtId="0" fontId="0" fillId="0" borderId="0" xfId="0" applyFont="1"/>
    <xf numFmtId="0" fontId="9" fillId="0" borderId="8" xfId="21" applyNumberFormat="1" applyFont="1" applyFill="1" applyBorder="1" applyAlignment="1" applyProtection="1">
      <alignment horizontal="center" vertical="center"/>
    </xf>
    <xf numFmtId="0" fontId="9" fillId="0" borderId="10" xfId="21" applyNumberFormat="1" applyFont="1" applyFill="1" applyBorder="1" applyAlignment="1" applyProtection="1">
      <alignment horizontal="center" vertical="center"/>
    </xf>
    <xf numFmtId="0" fontId="8" fillId="0" borderId="11" xfId="21" applyNumberFormat="1" applyFont="1" applyFill="1" applyBorder="1" applyAlignment="1" applyProtection="1">
      <alignment horizontal="left" vertical="center"/>
    </xf>
    <xf numFmtId="0" fontId="8" fillId="0" borderId="12" xfId="21" applyNumberFormat="1" applyFont="1" applyFill="1" applyBorder="1" applyAlignment="1" applyProtection="1">
      <alignment horizontal="right" vertical="center"/>
    </xf>
    <xf numFmtId="0" fontId="8" fillId="0" borderId="11" xfId="21" applyNumberFormat="1" applyFont="1" applyFill="1" applyBorder="1" applyAlignment="1" applyProtection="1">
      <alignment vertical="center"/>
    </xf>
    <xf numFmtId="0" fontId="9" fillId="0" borderId="13" xfId="21" applyNumberFormat="1" applyFont="1" applyFill="1" applyBorder="1" applyAlignment="1" applyProtection="1">
      <alignment horizontal="center" vertical="center"/>
    </xf>
    <xf numFmtId="0" fontId="9" fillId="0" borderId="15" xfId="21" applyNumberFormat="1" applyFont="1" applyFill="1" applyBorder="1" applyAlignment="1" applyProtection="1">
      <alignment horizontal="right" vertical="center"/>
    </xf>
    <xf numFmtId="0" fontId="4" fillId="0" borderId="0" xfId="0" applyFont="1" applyBorder="1" applyAlignment="1">
      <alignment horizontal="left" vertical="center" wrapText="1"/>
    </xf>
    <xf numFmtId="0" fontId="2" fillId="0" borderId="0" xfId="0" applyFont="1" applyFill="1" applyAlignment="1"/>
    <xf numFmtId="0" fontId="3" fillId="0" borderId="0" xfId="0" applyFont="1" applyFill="1" applyAlignment="1"/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/>
    <xf numFmtId="0" fontId="0" fillId="0" borderId="0" xfId="0" applyFont="1" applyFill="1" applyAlignment="1"/>
    <xf numFmtId="0" fontId="2" fillId="0" borderId="0" xfId="0" applyFont="1" applyFill="1" applyAlignment="1" applyProtection="1">
      <alignment horizontal="center"/>
    </xf>
    <xf numFmtId="178" fontId="3" fillId="0" borderId="0" xfId="0" applyNumberFormat="1" applyFont="1" applyFill="1" applyAlignment="1"/>
    <xf numFmtId="0" fontId="5" fillId="0" borderId="0" xfId="0" applyFont="1" applyFill="1" applyBorder="1" applyAlignment="1" applyProtection="1">
      <alignment horizontal="right" vertical="center"/>
      <protection locked="0"/>
    </xf>
    <xf numFmtId="180" fontId="5" fillId="0" borderId="7" xfId="0" applyNumberFormat="1" applyFont="1" applyFill="1" applyBorder="1" applyAlignment="1" applyProtection="1">
      <alignment horizontal="center" vertical="center"/>
      <protection locked="0"/>
    </xf>
    <xf numFmtId="180" fontId="5" fillId="0" borderId="7" xfId="0" applyNumberFormat="1" applyFont="1" applyFill="1" applyBorder="1" applyAlignment="1" applyProtection="1">
      <alignment horizontal="center" vertical="center" wrapText="1"/>
      <protection locked="0"/>
    </xf>
    <xf numFmtId="3" fontId="17" fillId="0" borderId="7" xfId="19" applyNumberFormat="1" applyFont="1" applyFill="1" applyBorder="1" applyAlignment="1" applyProtection="1">
      <alignment vertical="center" wrapText="1"/>
    </xf>
    <xf numFmtId="180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178" fontId="3" fillId="0" borderId="7" xfId="0" applyNumberFormat="1" applyFont="1" applyFill="1" applyBorder="1" applyAlignment="1" applyProtection="1">
      <alignment vertical="center"/>
      <protection locked="0"/>
    </xf>
    <xf numFmtId="181" fontId="3" fillId="0" borderId="7" xfId="11" applyNumberFormat="1" applyFont="1" applyBorder="1" applyAlignment="1" applyProtection="1">
      <alignment vertical="center"/>
      <protection locked="0"/>
    </xf>
    <xf numFmtId="180" fontId="3" fillId="0" borderId="7" xfId="0" applyNumberFormat="1" applyFont="1" applyFill="1" applyBorder="1" applyAlignment="1" applyProtection="1">
      <alignment horizontal="center" vertical="center"/>
      <protection locked="0"/>
    </xf>
    <xf numFmtId="180" fontId="3" fillId="0" borderId="7" xfId="0" applyNumberFormat="1" applyFont="1" applyFill="1" applyBorder="1" applyAlignment="1" applyProtection="1">
      <alignment vertical="center"/>
      <protection locked="0"/>
    </xf>
    <xf numFmtId="178" fontId="17" fillId="0" borderId="7" xfId="59" applyNumberFormat="1" applyFont="1" applyFill="1" applyBorder="1" applyAlignment="1" applyProtection="1">
      <alignment horizontal="right" vertical="center"/>
    </xf>
    <xf numFmtId="178" fontId="5" fillId="0" borderId="7" xfId="0" applyNumberFormat="1" applyFont="1" applyFill="1" applyBorder="1" applyAlignment="1" applyProtection="1">
      <alignment vertical="center"/>
      <protection locked="0"/>
    </xf>
    <xf numFmtId="180" fontId="5" fillId="0" borderId="7" xfId="0" applyNumberFormat="1" applyFont="1" applyFill="1" applyBorder="1" applyAlignment="1" applyProtection="1">
      <alignment vertical="center"/>
      <protection locked="0"/>
    </xf>
    <xf numFmtId="3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wrapText="1"/>
    </xf>
    <xf numFmtId="0" fontId="3" fillId="0" borderId="0" xfId="0" applyFont="1" applyFill="1" applyAlignment="1">
      <alignment wrapText="1"/>
    </xf>
    <xf numFmtId="0" fontId="3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wrapText="1"/>
    </xf>
    <xf numFmtId="0" fontId="0" fillId="0" borderId="0" xfId="0" applyFont="1" applyFill="1" applyAlignment="1">
      <alignment wrapText="1"/>
    </xf>
    <xf numFmtId="0" fontId="2" fillId="0" borderId="0" xfId="0" applyFont="1" applyFill="1" applyAlignment="1" applyProtection="1">
      <alignment horizontal="center" wrapText="1"/>
    </xf>
    <xf numFmtId="0" fontId="5" fillId="0" borderId="0" xfId="0" applyFont="1" applyFill="1" applyBorder="1" applyAlignment="1" applyProtection="1">
      <alignment horizontal="right" vertical="center" wrapText="1"/>
      <protection locked="0"/>
    </xf>
    <xf numFmtId="180" fontId="4" fillId="0" borderId="7" xfId="0" applyNumberFormat="1" applyFont="1" applyFill="1" applyBorder="1" applyAlignment="1" applyProtection="1">
      <alignment horizontal="center" vertical="center" wrapText="1"/>
      <protection locked="0"/>
    </xf>
    <xf numFmtId="180" fontId="3" fillId="0" borderId="7" xfId="0" applyNumberFormat="1" applyFont="1" applyFill="1" applyBorder="1" applyAlignment="1" applyProtection="1">
      <alignment horizontal="left" vertical="center" wrapText="1"/>
      <protection locked="0"/>
    </xf>
    <xf numFmtId="178" fontId="3" fillId="0" borderId="7" xfId="0" applyNumberFormat="1" applyFont="1" applyFill="1" applyBorder="1" applyAlignment="1" applyProtection="1">
      <alignment horizontal="right" vertical="center"/>
      <protection locked="0"/>
    </xf>
    <xf numFmtId="9" fontId="3" fillId="0" borderId="7" xfId="11" applyFont="1" applyBorder="1" applyAlignment="1" applyProtection="1">
      <alignment vertical="center" wrapText="1"/>
      <protection locked="0"/>
    </xf>
    <xf numFmtId="180" fontId="3" fillId="0" borderId="7" xfId="0" applyNumberFormat="1" applyFont="1" applyFill="1" applyBorder="1" applyAlignment="1" applyProtection="1">
      <alignment vertical="center" wrapText="1"/>
      <protection locked="0"/>
    </xf>
    <xf numFmtId="178" fontId="3" fillId="0" borderId="7" xfId="0" applyNumberFormat="1" applyFont="1" applyFill="1" applyBorder="1" applyAlignment="1" applyProtection="1">
      <alignment vertical="center" wrapText="1"/>
      <protection locked="0"/>
    </xf>
    <xf numFmtId="9" fontId="18" fillId="0" borderId="7" xfId="11" applyFont="1" applyBorder="1" applyAlignment="1" applyProtection="1">
      <alignment vertical="center" wrapText="1"/>
      <protection locked="0"/>
    </xf>
    <xf numFmtId="178" fontId="5" fillId="0" borderId="7" xfId="0" applyNumberFormat="1" applyFont="1" applyFill="1" applyBorder="1" applyAlignment="1" applyProtection="1">
      <alignment vertical="center" wrapText="1"/>
      <protection locked="0"/>
    </xf>
    <xf numFmtId="9" fontId="5" fillId="0" borderId="7" xfId="11" applyFont="1" applyBorder="1" applyAlignment="1" applyProtection="1">
      <alignment vertical="center" wrapText="1"/>
      <protection locked="0"/>
    </xf>
    <xf numFmtId="180" fontId="18" fillId="0" borderId="7" xfId="0" applyNumberFormat="1" applyFont="1" applyFill="1" applyBorder="1" applyAlignment="1" applyProtection="1">
      <alignment vertical="center" wrapText="1"/>
      <protection locked="0"/>
    </xf>
    <xf numFmtId="178" fontId="19" fillId="0" borderId="7" xfId="0" applyNumberFormat="1" applyFont="1" applyFill="1" applyBorder="1" applyAlignment="1" applyProtection="1">
      <alignment vertical="center" wrapText="1"/>
      <protection locked="0"/>
    </xf>
    <xf numFmtId="0" fontId="20" fillId="0" borderId="0" xfId="0" applyFont="1" applyFill="1" applyAlignment="1">
      <alignment vertical="center"/>
    </xf>
    <xf numFmtId="180" fontId="3" fillId="0" borderId="7" xfId="0" applyNumberFormat="1" applyFont="1" applyFill="1" applyBorder="1" applyAlignment="1" applyProtection="1">
      <alignment horizontal="left" vertical="center" indent="1"/>
      <protection locked="0"/>
    </xf>
    <xf numFmtId="9" fontId="3" fillId="0" borderId="7" xfId="11" applyFont="1" applyBorder="1" applyAlignment="1" applyProtection="1">
      <alignment vertical="center"/>
      <protection locked="0"/>
    </xf>
    <xf numFmtId="9" fontId="5" fillId="0" borderId="7" xfId="11" applyFont="1" applyBorder="1" applyAlignment="1" applyProtection="1">
      <alignment vertical="center"/>
      <protection locked="0"/>
    </xf>
    <xf numFmtId="0" fontId="21" fillId="0" borderId="0" xfId="0" applyFont="1" applyFill="1" applyAlignment="1"/>
    <xf numFmtId="0" fontId="3" fillId="0" borderId="0" xfId="0" applyFont="1" applyFill="1" applyBorder="1" applyAlignment="1" applyProtection="1">
      <alignment horizontal="right" vertical="center"/>
      <protection locked="0"/>
    </xf>
    <xf numFmtId="180" fontId="4" fillId="0" borderId="7" xfId="0" applyNumberFormat="1" applyFont="1" applyFill="1" applyBorder="1" applyAlignment="1" applyProtection="1">
      <alignment horizontal="center" vertical="center"/>
      <protection locked="0"/>
    </xf>
    <xf numFmtId="178" fontId="19" fillId="0" borderId="7" xfId="0" applyNumberFormat="1" applyFont="1" applyFill="1" applyBorder="1" applyAlignment="1" applyProtection="1">
      <alignment vertical="center"/>
      <protection locked="0"/>
    </xf>
    <xf numFmtId="0" fontId="22" fillId="0" borderId="0" xfId="0" applyFont="1" applyFill="1"/>
    <xf numFmtId="0" fontId="23" fillId="0" borderId="0" xfId="0" applyFont="1" applyFill="1" applyAlignment="1">
      <alignment vertical="center"/>
    </xf>
    <xf numFmtId="0" fontId="23" fillId="0" borderId="0" xfId="0" applyFont="1" applyFill="1"/>
    <xf numFmtId="0" fontId="23" fillId="0" borderId="0" xfId="0" applyFont="1" applyFill="1" applyAlignment="1">
      <alignment horizontal="center"/>
    </xf>
    <xf numFmtId="0" fontId="5" fillId="0" borderId="0" xfId="0" applyFont="1" applyFill="1"/>
    <xf numFmtId="0" fontId="6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0" fontId="5" fillId="0" borderId="7" xfId="0" applyNumberFormat="1" applyFont="1" applyFill="1" applyBorder="1" applyAlignment="1" applyProtection="1">
      <alignment horizontal="center" vertical="center"/>
    </xf>
    <xf numFmtId="0" fontId="5" fillId="0" borderId="7" xfId="0" applyNumberFormat="1" applyFont="1" applyFill="1" applyBorder="1" applyAlignment="1" applyProtection="1">
      <alignment vertical="center"/>
    </xf>
    <xf numFmtId="3" fontId="5" fillId="0" borderId="7" xfId="0" applyNumberFormat="1" applyFont="1" applyFill="1" applyBorder="1" applyAlignment="1" applyProtection="1">
      <alignment horizontal="right" vertical="center"/>
    </xf>
    <xf numFmtId="3" fontId="3" fillId="0" borderId="7" xfId="0" applyNumberFormat="1" applyFont="1" applyFill="1" applyBorder="1" applyAlignment="1" applyProtection="1">
      <alignment horizontal="right" vertical="center"/>
    </xf>
    <xf numFmtId="0" fontId="24" fillId="0" borderId="0" xfId="0" applyFont="1" applyFill="1"/>
    <xf numFmtId="0" fontId="3" fillId="0" borderId="7" xfId="0" applyNumberFormat="1" applyFont="1" applyFill="1" applyBorder="1" applyAlignment="1" applyProtection="1">
      <alignment vertical="center" wrapText="1"/>
    </xf>
    <xf numFmtId="0" fontId="0" fillId="0" borderId="0" xfId="0" applyFill="1" applyAlignment="1"/>
    <xf numFmtId="0" fontId="4" fillId="0" borderId="0" xfId="0" applyFont="1" applyFill="1" applyAlignment="1"/>
    <xf numFmtId="0" fontId="3" fillId="0" borderId="0" xfId="0" applyFont="1" applyFill="1" applyAlignment="1" applyProtection="1">
      <protection locked="0"/>
    </xf>
    <xf numFmtId="181" fontId="3" fillId="0" borderId="0" xfId="0" applyNumberFormat="1" applyFont="1" applyFill="1" applyBorder="1" applyAlignment="1" applyProtection="1">
      <alignment horizontal="right" vertical="center"/>
      <protection locked="0"/>
    </xf>
    <xf numFmtId="181" fontId="5" fillId="0" borderId="0" xfId="0" applyNumberFormat="1" applyFont="1" applyFill="1" applyBorder="1" applyAlignment="1" applyProtection="1">
      <alignment horizontal="right" vertical="center"/>
      <protection locked="0"/>
    </xf>
    <xf numFmtId="0" fontId="4" fillId="0" borderId="7" xfId="0" applyFont="1" applyFill="1" applyBorder="1" applyAlignment="1" applyProtection="1">
      <alignment horizontal="center" vertical="center"/>
      <protection locked="0"/>
    </xf>
    <xf numFmtId="0" fontId="4" fillId="0" borderId="7" xfId="0" applyFont="1" applyFill="1" applyBorder="1" applyAlignment="1" applyProtection="1">
      <alignment horizontal="center" vertical="center" wrapText="1"/>
      <protection locked="0"/>
    </xf>
    <xf numFmtId="0" fontId="4" fillId="0" borderId="7" xfId="0" applyNumberFormat="1" applyFont="1" applyFill="1" applyBorder="1" applyAlignment="1" applyProtection="1">
      <alignment horizontal="center" vertical="center" wrapText="1"/>
      <protection locked="0"/>
    </xf>
    <xf numFmtId="181" fontId="4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7" xfId="0" applyFont="1" applyFill="1" applyBorder="1" applyAlignment="1" applyProtection="1">
      <alignment horizontal="center" vertical="center"/>
      <protection locked="0"/>
    </xf>
    <xf numFmtId="183" fontId="3" fillId="0" borderId="7" xfId="0" applyNumberFormat="1" applyFont="1" applyFill="1" applyBorder="1" applyAlignment="1" applyProtection="1">
      <alignment horizontal="right" vertical="center"/>
    </xf>
    <xf numFmtId="184" fontId="3" fillId="0" borderId="7" xfId="0" applyNumberFormat="1" applyFont="1" applyFill="1" applyBorder="1" applyAlignment="1" applyProtection="1">
      <alignment horizontal="right" vertical="center"/>
    </xf>
    <xf numFmtId="181" fontId="0" fillId="0" borderId="7" xfId="11" applyNumberFormat="1" applyFont="1" applyFill="1" applyBorder="1" applyAlignment="1" applyProtection="1">
      <alignment horizontal="right" vertical="center"/>
      <protection locked="0"/>
    </xf>
    <xf numFmtId="9" fontId="0" fillId="0" borderId="7" xfId="11" applyFont="1" applyFill="1" applyBorder="1" applyAlignment="1" applyProtection="1">
      <alignment vertical="center"/>
      <protection locked="0"/>
    </xf>
    <xf numFmtId="184" fontId="3" fillId="0" borderId="7" xfId="0" applyNumberFormat="1" applyFont="1" applyFill="1" applyBorder="1" applyAlignment="1" applyProtection="1">
      <alignment vertical="center"/>
      <protection locked="0"/>
    </xf>
    <xf numFmtId="185" fontId="3" fillId="0" borderId="7" xfId="0" applyNumberFormat="1" applyFont="1" applyFill="1" applyBorder="1" applyAlignment="1" applyProtection="1">
      <alignment horizontal="right" vertical="center"/>
      <protection locked="0"/>
    </xf>
    <xf numFmtId="10" fontId="0" fillId="0" borderId="7" xfId="11" applyNumberFormat="1" applyFont="1" applyFill="1" applyBorder="1" applyAlignment="1" applyProtection="1">
      <alignment horizontal="right" vertical="center"/>
      <protection locked="0"/>
    </xf>
    <xf numFmtId="9" fontId="0" fillId="0" borderId="7" xfId="11" applyFont="1" applyFill="1" applyBorder="1" applyAlignment="1" applyProtection="1">
      <alignment vertical="center" wrapText="1"/>
      <protection locked="0"/>
    </xf>
    <xf numFmtId="9" fontId="25" fillId="0" borderId="7" xfId="11" applyFont="1" applyFill="1" applyBorder="1" applyAlignment="1" applyProtection="1">
      <alignment vertical="center" wrapText="1"/>
      <protection locked="0"/>
    </xf>
    <xf numFmtId="0" fontId="5" fillId="0" borderId="7" xfId="0" applyFont="1" applyFill="1" applyBorder="1" applyAlignment="1" applyProtection="1">
      <alignment horizontal="center" vertical="center"/>
      <protection locked="0"/>
    </xf>
    <xf numFmtId="184" fontId="5" fillId="0" borderId="7" xfId="0" applyNumberFormat="1" applyFont="1" applyFill="1" applyBorder="1" applyAlignment="1" applyProtection="1">
      <alignment horizontal="right" vertical="center"/>
      <protection locked="0"/>
    </xf>
    <xf numFmtId="185" fontId="5" fillId="0" borderId="7" xfId="0" applyNumberFormat="1" applyFont="1" applyFill="1" applyBorder="1" applyAlignment="1" applyProtection="1">
      <alignment horizontal="right" vertical="center"/>
      <protection locked="0"/>
    </xf>
    <xf numFmtId="184" fontId="5" fillId="0" borderId="7" xfId="0" applyNumberFormat="1" applyFont="1" applyFill="1" applyBorder="1" applyAlignment="1" applyProtection="1">
      <alignment horizontal="right" vertical="center"/>
    </xf>
    <xf numFmtId="181" fontId="4" fillId="0" borderId="7" xfId="11" applyNumberFormat="1" applyFont="1" applyFill="1" applyBorder="1" applyAlignment="1" applyProtection="1">
      <alignment horizontal="right" vertical="center"/>
      <protection locked="0"/>
    </xf>
    <xf numFmtId="0" fontId="4" fillId="0" borderId="7" xfId="11" applyNumberFormat="1" applyFont="1" applyFill="1" applyBorder="1" applyAlignment="1" applyProtection="1">
      <alignment horizontal="right" vertical="center"/>
      <protection locked="0"/>
    </xf>
    <xf numFmtId="9" fontId="4" fillId="0" borderId="7" xfId="11" applyFont="1" applyFill="1" applyBorder="1" applyAlignment="1" applyProtection="1">
      <alignment vertical="center"/>
      <protection locked="0"/>
    </xf>
    <xf numFmtId="0" fontId="1" fillId="0" borderId="0" xfId="0" applyFont="1" applyFill="1" applyAlignment="1" applyProtection="1">
      <alignment vertical="center"/>
      <protection locked="0"/>
    </xf>
    <xf numFmtId="0" fontId="2" fillId="0" borderId="0" xfId="0" applyFont="1" applyFill="1" applyAlignment="1" applyProtection="1">
      <protection locked="0"/>
    </xf>
    <xf numFmtId="0" fontId="0" fillId="0" borderId="0" xfId="0" applyFont="1" applyFill="1" applyAlignment="1" applyProtection="1">
      <alignment horizontal="center" vertical="center"/>
      <protection locked="0"/>
    </xf>
    <xf numFmtId="0" fontId="0" fillId="0" borderId="0" xfId="0" applyFont="1" applyFill="1" applyAlignment="1" applyProtection="1">
      <alignment vertical="center"/>
      <protection locked="0"/>
    </xf>
    <xf numFmtId="0" fontId="0" fillId="0" borderId="0" xfId="0" applyFont="1" applyFill="1" applyAlignment="1" applyProtection="1">
      <protection locked="0"/>
    </xf>
    <xf numFmtId="180" fontId="0" fillId="0" borderId="0" xfId="0" applyNumberFormat="1" applyFont="1" applyFill="1" applyAlignment="1" applyProtection="1">
      <protection locked="0"/>
    </xf>
    <xf numFmtId="180" fontId="1" fillId="0" borderId="0" xfId="0" applyNumberFormat="1" applyFont="1" applyFill="1" applyAlignment="1" applyProtection="1">
      <alignment vertical="center"/>
      <protection locked="0"/>
    </xf>
    <xf numFmtId="180" fontId="3" fillId="0" borderId="0" xfId="0" applyNumberFormat="1" applyFont="1" applyFill="1" applyAlignment="1" applyProtection="1">
      <protection locked="0"/>
    </xf>
    <xf numFmtId="180" fontId="5" fillId="0" borderId="0" xfId="0" applyNumberFormat="1" applyFont="1" applyFill="1" applyBorder="1" applyAlignment="1" applyProtection="1">
      <alignment horizontal="right" vertical="center"/>
      <protection locked="0"/>
    </xf>
    <xf numFmtId="0" fontId="3" fillId="0" borderId="7" xfId="0" applyFont="1" applyFill="1" applyBorder="1" applyAlignment="1" applyProtection="1">
      <alignment vertical="center"/>
      <protection locked="0"/>
    </xf>
    <xf numFmtId="178" fontId="3" fillId="0" borderId="7" xfId="0" applyNumberFormat="1" applyFont="1" applyFill="1" applyBorder="1" applyAlignment="1" applyProtection="1">
      <alignment vertical="center"/>
    </xf>
    <xf numFmtId="183" fontId="3" fillId="0" borderId="7" xfId="0" applyNumberFormat="1" applyFont="1" applyFill="1" applyBorder="1" applyAlignment="1" applyProtection="1">
      <alignment vertical="center"/>
    </xf>
    <xf numFmtId="186" fontId="3" fillId="0" borderId="7" xfId="0" applyNumberFormat="1" applyFont="1" applyFill="1" applyBorder="1" applyAlignment="1" applyProtection="1">
      <alignment vertical="center"/>
      <protection locked="0"/>
    </xf>
    <xf numFmtId="186" fontId="5" fillId="0" borderId="7" xfId="0" applyNumberFormat="1" applyFont="1" applyFill="1" applyBorder="1" applyAlignment="1" applyProtection="1">
      <alignment horizontal="center" vertical="center"/>
      <protection locked="0"/>
    </xf>
    <xf numFmtId="1" fontId="0" fillId="0" borderId="0" xfId="0" applyNumberFormat="1" applyFont="1" applyFill="1" applyAlignment="1" applyProtection="1">
      <protection locked="0"/>
    </xf>
    <xf numFmtId="0" fontId="26" fillId="0" borderId="0" xfId="0" applyFont="1" applyFill="1" applyAlignment="1">
      <alignment vertical="center"/>
    </xf>
    <xf numFmtId="0" fontId="27" fillId="0" borderId="16" xfId="32" applyNumberFormat="1" applyFont="1" applyFill="1" applyBorder="1" applyAlignment="1" applyProtection="1">
      <alignment wrapText="1"/>
    </xf>
    <xf numFmtId="0" fontId="27" fillId="0" borderId="0" xfId="32" applyFont="1" applyFill="1"/>
    <xf numFmtId="0" fontId="28" fillId="0" borderId="0" xfId="32" applyFont="1" applyFill="1"/>
    <xf numFmtId="177" fontId="1" fillId="0" borderId="0" xfId="58" applyNumberFormat="1" applyFont="1" applyFill="1" applyAlignment="1" applyProtection="1">
      <alignment horizontal="right" vertical="center"/>
    </xf>
    <xf numFmtId="0" fontId="3" fillId="0" borderId="0" xfId="58" applyNumberFormat="1" applyFont="1" applyFill="1" applyBorder="1" applyAlignment="1" applyProtection="1">
      <alignment vertical="center"/>
    </xf>
    <xf numFmtId="0" fontId="28" fillId="0" borderId="7" xfId="32" applyNumberFormat="1" applyFont="1" applyFill="1" applyBorder="1" applyAlignment="1" applyProtection="1">
      <alignment horizontal="center" vertical="center" wrapText="1"/>
    </xf>
    <xf numFmtId="0" fontId="28" fillId="0" borderId="7" xfId="32" applyNumberFormat="1" applyFont="1" applyFill="1" applyBorder="1" applyAlignment="1" applyProtection="1">
      <alignment horizontal="center" vertical="center"/>
    </xf>
    <xf numFmtId="0" fontId="27" fillId="0" borderId="0" xfId="32" applyNumberFormat="1" applyFont="1" applyFill="1" applyBorder="1" applyAlignment="1" applyProtection="1">
      <alignment wrapText="1"/>
    </xf>
    <xf numFmtId="0" fontId="29" fillId="0" borderId="7" xfId="32" applyNumberFormat="1" applyFont="1" applyFill="1" applyBorder="1" applyAlignment="1" applyProtection="1">
      <alignment horizontal="left" vertical="center" indent="1"/>
    </xf>
    <xf numFmtId="3" fontId="24" fillId="0" borderId="7" xfId="0" applyNumberFormat="1" applyFont="1" applyFill="1" applyBorder="1" applyAlignment="1" applyProtection="1">
      <alignment horizontal="right" vertical="center"/>
    </xf>
    <xf numFmtId="0" fontId="27" fillId="0" borderId="0" xfId="32" applyFont="1" applyFill="1" applyBorder="1"/>
    <xf numFmtId="0" fontId="24" fillId="0" borderId="7" xfId="0" applyNumberFormat="1" applyFont="1" applyFill="1" applyBorder="1" applyAlignment="1" applyProtection="1">
      <alignment horizontal="left" vertical="center" indent="1"/>
    </xf>
    <xf numFmtId="3" fontId="28" fillId="0" borderId="7" xfId="32" applyNumberFormat="1" applyFont="1" applyFill="1" applyBorder="1" applyAlignment="1" applyProtection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Font="1" applyFill="1" applyBorder="1" applyAlignment="1"/>
    <xf numFmtId="0" fontId="1" fillId="0" borderId="0" xfId="0" applyFont="1" applyFill="1" applyBorder="1" applyAlignment="1"/>
    <xf numFmtId="0" fontId="30" fillId="0" borderId="0" xfId="0" applyFont="1" applyFill="1" applyBorder="1" applyAlignment="1">
      <alignment horizontal="center" vertical="center"/>
    </xf>
    <xf numFmtId="0" fontId="31" fillId="0" borderId="0" xfId="60" applyNumberFormat="1" applyFont="1" applyFill="1" applyBorder="1" applyAlignment="1" applyProtection="1">
      <alignment vertical="center"/>
    </xf>
    <xf numFmtId="0" fontId="5" fillId="0" borderId="0" xfId="60" applyNumberFormat="1" applyFont="1" applyFill="1" applyBorder="1" applyAlignment="1" applyProtection="1">
      <alignment horizontal="right" vertical="center"/>
    </xf>
    <xf numFmtId="0" fontId="20" fillId="0" borderId="7" xfId="60" applyNumberFormat="1" applyFont="1" applyFill="1" applyBorder="1" applyAlignment="1" applyProtection="1">
      <alignment horizontal="center" vertical="center"/>
    </xf>
    <xf numFmtId="49" fontId="20" fillId="0" borderId="3" xfId="0" applyNumberFormat="1" applyFont="1" applyFill="1" applyBorder="1" applyAlignment="1" applyProtection="1">
      <alignment horizontal="left" vertical="center"/>
    </xf>
    <xf numFmtId="178" fontId="32" fillId="0" borderId="7" xfId="0" applyNumberFormat="1" applyFont="1" applyFill="1" applyBorder="1" applyAlignment="1" applyProtection="1">
      <alignment horizontal="right" vertical="center" wrapText="1"/>
    </xf>
    <xf numFmtId="0" fontId="0" fillId="0" borderId="7" xfId="0" applyFill="1" applyBorder="1" applyAlignment="1">
      <alignment vertical="center"/>
    </xf>
    <xf numFmtId="49" fontId="33" fillId="0" borderId="3" xfId="0" applyNumberFormat="1" applyFont="1" applyFill="1" applyBorder="1" applyAlignment="1" applyProtection="1">
      <alignment horizontal="left" vertical="center"/>
    </xf>
    <xf numFmtId="0" fontId="34" fillId="0" borderId="7" xfId="0" applyFont="1" applyFill="1" applyBorder="1" applyAlignment="1">
      <alignment vertical="center"/>
    </xf>
    <xf numFmtId="0" fontId="35" fillId="0" borderId="7" xfId="0" applyFont="1" applyFill="1" applyBorder="1" applyAlignment="1">
      <alignment vertical="center"/>
    </xf>
    <xf numFmtId="0" fontId="34" fillId="0" borderId="7" xfId="0" applyFont="1" applyFill="1" applyBorder="1" applyAlignment="1">
      <alignment vertical="center" wrapText="1"/>
    </xf>
    <xf numFmtId="0" fontId="0" fillId="0" borderId="7" xfId="0" applyFont="1" applyFill="1" applyBorder="1" applyAlignment="1">
      <alignment vertical="center" wrapText="1"/>
    </xf>
    <xf numFmtId="49" fontId="33" fillId="0" borderId="7" xfId="0" applyNumberFormat="1" applyFont="1" applyFill="1" applyBorder="1" applyAlignment="1" applyProtection="1">
      <alignment horizontal="left" vertical="center"/>
    </xf>
    <xf numFmtId="49" fontId="20" fillId="0" borderId="3" xfId="0" applyNumberFormat="1" applyFont="1" applyFill="1" applyBorder="1" applyAlignment="1" applyProtection="1">
      <alignment horizontal="center" vertical="center"/>
    </xf>
    <xf numFmtId="178" fontId="36" fillId="0" borderId="7" xfId="0" applyNumberFormat="1" applyFont="1" applyFill="1" applyBorder="1" applyAlignment="1" applyProtection="1">
      <alignment horizontal="right" vertical="center" wrapText="1"/>
    </xf>
    <xf numFmtId="49" fontId="33" fillId="0" borderId="0" xfId="0" applyNumberFormat="1" applyFont="1" applyFill="1" applyBorder="1" applyAlignment="1" applyProtection="1">
      <alignment horizontal="left" vertical="center" wrapText="1"/>
    </xf>
    <xf numFmtId="0" fontId="2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NumberFormat="1" applyFont="1" applyFill="1" applyAlignment="1">
      <alignment horizontal="center" vertical="center"/>
    </xf>
    <xf numFmtId="177" fontId="3" fillId="0" borderId="0" xfId="0" applyNumberFormat="1" applyFont="1" applyFill="1" applyAlignment="1">
      <alignment horizontal="right" vertical="center"/>
    </xf>
    <xf numFmtId="0" fontId="1" fillId="0" borderId="0" xfId="58" applyFont="1" applyFill="1" applyAlignment="1">
      <alignment vertical="center"/>
    </xf>
    <xf numFmtId="0" fontId="3" fillId="0" borderId="0" xfId="58" applyNumberFormat="1" applyFont="1" applyFill="1" applyAlignment="1" applyProtection="1">
      <alignment horizontal="right" vertical="center"/>
    </xf>
    <xf numFmtId="0" fontId="5" fillId="0" borderId="1" xfId="0" applyFont="1" applyFill="1" applyBorder="1" applyAlignment="1">
      <alignment horizontal="right" vertical="center"/>
    </xf>
    <xf numFmtId="0" fontId="5" fillId="0" borderId="7" xfId="0" applyFont="1" applyFill="1" applyBorder="1" applyAlignment="1" applyProtection="1">
      <alignment horizontal="center" vertical="center" wrapText="1"/>
      <protection locked="0"/>
    </xf>
    <xf numFmtId="177" fontId="5" fillId="0" borderId="7" xfId="0" applyNumberFormat="1" applyFont="1" applyFill="1" applyBorder="1" applyAlignment="1" applyProtection="1">
      <alignment horizontal="center" vertical="center" wrapText="1"/>
      <protection locked="0"/>
    </xf>
    <xf numFmtId="181" fontId="5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7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vertical="center" wrapText="1"/>
    </xf>
    <xf numFmtId="178" fontId="3" fillId="0" borderId="7" xfId="58" applyNumberFormat="1" applyFont="1" applyFill="1" applyBorder="1" applyAlignment="1" applyProtection="1">
      <alignment horizontal="right" vertical="center" wrapText="1"/>
    </xf>
    <xf numFmtId="176" fontId="3" fillId="0" borderId="7" xfId="58" applyNumberFormat="1" applyFont="1" applyFill="1" applyBorder="1" applyAlignment="1">
      <alignment vertical="center" wrapText="1"/>
    </xf>
    <xf numFmtId="178" fontId="3" fillId="0" borderId="7" xfId="0" applyNumberFormat="1" applyFont="1" applyFill="1" applyBorder="1" applyAlignment="1" applyProtection="1">
      <alignment horizontal="right" vertical="center" wrapText="1"/>
    </xf>
    <xf numFmtId="49" fontId="3" fillId="0" borderId="7" xfId="0" applyNumberFormat="1" applyFont="1" applyFill="1" applyBorder="1" applyAlignment="1" applyProtection="1">
      <alignment horizontal="left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3" fillId="0" borderId="7" xfId="0" applyNumberFormat="1" applyFont="1" applyFill="1" applyBorder="1" applyAlignment="1" applyProtection="1">
      <alignment horizontal="left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78" fontId="5" fillId="0" borderId="7" xfId="0" applyNumberFormat="1" applyFont="1" applyFill="1" applyBorder="1" applyAlignment="1" applyProtection="1">
      <alignment horizontal="right" vertical="center" wrapText="1"/>
      <protection locked="0"/>
    </xf>
    <xf numFmtId="177" fontId="3" fillId="0" borderId="7" xfId="0" applyNumberFormat="1" applyFont="1" applyFill="1" applyBorder="1" applyAlignment="1">
      <alignment vertical="center" wrapText="1"/>
    </xf>
    <xf numFmtId="0" fontId="4" fillId="0" borderId="0" xfId="0" applyFont="1" applyFill="1"/>
    <xf numFmtId="0" fontId="0" fillId="0" borderId="0" xfId="0" applyFill="1"/>
    <xf numFmtId="43" fontId="6" fillId="0" borderId="0" xfId="8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5" fillId="0" borderId="7" xfId="0" applyFont="1" applyFill="1" applyBorder="1" applyAlignment="1">
      <alignment horizontal="center" vertical="center"/>
    </xf>
    <xf numFmtId="0" fontId="37" fillId="0" borderId="7" xfId="0" applyFont="1" applyFill="1" applyBorder="1" applyAlignment="1">
      <alignment horizontal="center" vertical="center" wrapText="1"/>
    </xf>
    <xf numFmtId="0" fontId="37" fillId="0" borderId="7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center"/>
    </xf>
    <xf numFmtId="184" fontId="7" fillId="0" borderId="7" xfId="0" applyNumberFormat="1" applyFont="1" applyFill="1" applyBorder="1" applyAlignment="1">
      <alignment vertical="center"/>
    </xf>
    <xf numFmtId="0" fontId="0" fillId="0" borderId="7" xfId="0" applyFill="1" applyBorder="1"/>
    <xf numFmtId="0" fontId="7" fillId="0" borderId="7" xfId="0" applyFont="1" applyFill="1" applyBorder="1" applyAlignment="1">
      <alignment vertical="center"/>
    </xf>
    <xf numFmtId="0" fontId="38" fillId="0" borderId="7" xfId="0" applyFont="1" applyFill="1" applyBorder="1" applyAlignment="1">
      <alignment vertical="center"/>
    </xf>
    <xf numFmtId="0" fontId="8" fillId="0" borderId="7" xfId="0" applyFont="1" applyFill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0" fontId="3" fillId="0" borderId="7" xfId="0" applyFont="1" applyFill="1" applyBorder="1" applyAlignment="1">
      <alignment horizontal="left" vertical="center"/>
    </xf>
    <xf numFmtId="0" fontId="37" fillId="0" borderId="7" xfId="0" applyFont="1" applyFill="1" applyBorder="1" applyAlignment="1">
      <alignment vertical="center"/>
    </xf>
    <xf numFmtId="184" fontId="37" fillId="0" borderId="7" xfId="0" applyNumberFormat="1" applyFont="1" applyFill="1" applyBorder="1" applyAlignment="1">
      <alignment vertical="center"/>
    </xf>
    <xf numFmtId="0" fontId="4" fillId="0" borderId="7" xfId="0" applyFont="1" applyFill="1" applyBorder="1"/>
    <xf numFmtId="0" fontId="0" fillId="0" borderId="0" xfId="0" applyFill="1" applyBorder="1"/>
    <xf numFmtId="43" fontId="39" fillId="0" borderId="0" xfId="8" applyFont="1" applyFill="1" applyBorder="1" applyAlignment="1">
      <alignment horizontal="center" vertical="center"/>
    </xf>
    <xf numFmtId="43" fontId="40" fillId="0" borderId="0" xfId="8" applyFont="1" applyFill="1" applyBorder="1" applyAlignment="1">
      <alignment horizontal="center" vertical="center"/>
    </xf>
    <xf numFmtId="0" fontId="37" fillId="0" borderId="0" xfId="0" applyFont="1" applyFill="1" applyBorder="1" applyAlignment="1">
      <alignment horizontal="right" vertical="center"/>
    </xf>
    <xf numFmtId="0" fontId="4" fillId="0" borderId="0" xfId="0" applyFont="1" applyFill="1" applyBorder="1"/>
    <xf numFmtId="180" fontId="8" fillId="0" borderId="7" xfId="0" applyNumberFormat="1" applyFont="1" applyFill="1" applyBorder="1" applyAlignment="1">
      <alignment horizontal="right" vertical="center"/>
    </xf>
    <xf numFmtId="0" fontId="3" fillId="0" borderId="7" xfId="0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horizontal="right" vertical="center"/>
    </xf>
    <xf numFmtId="0" fontId="41" fillId="0" borderId="0" xfId="0" applyFont="1" applyFill="1" applyAlignment="1">
      <alignment horizontal="center" vertical="center"/>
    </xf>
    <xf numFmtId="0" fontId="42" fillId="0" borderId="0" xfId="0" applyFont="1" applyFill="1" applyBorder="1" applyAlignment="1">
      <alignment vertical="center"/>
    </xf>
    <xf numFmtId="0" fontId="43" fillId="0" borderId="0" xfId="0" applyFont="1" applyFill="1" applyBorder="1" applyAlignment="1">
      <alignment horizontal="left" vertical="center"/>
    </xf>
    <xf numFmtId="0" fontId="43" fillId="0" borderId="0" xfId="0" applyFont="1" applyFill="1" applyAlignment="1">
      <alignment horizontal="left" vertical="center"/>
    </xf>
  </cellXfs>
  <cellStyles count="6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_综合科2015年铜川市预算执行情况和2016年预算表（人大报告表）" xfId="19"/>
    <cellStyle name="标题 1" xfId="20" builtinId="16"/>
    <cellStyle name="常规_印台区2015财政决算报表" xfId="21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常规_经济分类决算本级" xfId="32"/>
    <cellStyle name="常规_20160104152930396 (2)" xfId="33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_2016债务余额（报人大2017-4-7）" xfId="53"/>
    <cellStyle name="常规 3" xfId="54"/>
    <cellStyle name="常规_2015年全市社会保险基金收支预算执行情况表" xfId="55"/>
    <cellStyle name="常规_市本级国资预算执行情况" xfId="56"/>
    <cellStyle name="常规_铜川市2015年底政府性债务余额情况表" xfId="57"/>
    <cellStyle name="常规_本级" xfId="58"/>
    <cellStyle name="常规 2" xfId="59"/>
    <cellStyle name="常规 4" xfId="60"/>
    <cellStyle name="常规_铜川市2015年底政府性债务余额情况表_2016债务余额（报人大）" xfId="61"/>
  </cellStyles>
  <tableStyles count="0" defaultTableStyle="TableStyleMedium9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8" Type="http://schemas.openxmlformats.org/officeDocument/2006/relationships/sharedStrings" Target="sharedStrings.xml"/><Relationship Id="rId27" Type="http://schemas.openxmlformats.org/officeDocument/2006/relationships/styles" Target="styles.xml"/><Relationship Id="rId26" Type="http://schemas.openxmlformats.org/officeDocument/2006/relationships/theme" Target="theme/theme1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4"/>
  <sheetViews>
    <sheetView topLeftCell="A3" workbookViewId="0">
      <selection activeCell="A8" sqref="A8:H8"/>
    </sheetView>
  </sheetViews>
  <sheetFormatPr defaultColWidth="9" defaultRowHeight="14.25" outlineLevelCol="7"/>
  <cols>
    <col min="8" max="8" width="18" customWidth="1"/>
  </cols>
  <sheetData>
    <row r="1" ht="24" customHeight="1" spans="1:1">
      <c r="A1" t="s">
        <v>0</v>
      </c>
    </row>
    <row r="2" ht="25.5" spans="1:8">
      <c r="A2" s="287" t="s">
        <v>1</v>
      </c>
      <c r="B2" s="287"/>
      <c r="C2" s="287"/>
      <c r="D2" s="287"/>
      <c r="E2" s="287"/>
      <c r="F2" s="287"/>
      <c r="G2" s="287"/>
      <c r="H2" s="287"/>
    </row>
    <row r="3" ht="19" customHeight="1" spans="1:8">
      <c r="A3" s="288" t="s">
        <v>2</v>
      </c>
      <c r="B3" s="288"/>
      <c r="C3" s="288"/>
      <c r="D3" s="288"/>
      <c r="E3" s="288"/>
      <c r="F3" s="288"/>
      <c r="G3" s="288"/>
      <c r="H3" s="288"/>
    </row>
    <row r="4" s="259" customFormat="1" ht="19" customHeight="1" spans="1:8">
      <c r="A4" s="289" t="s">
        <v>3</v>
      </c>
      <c r="B4" s="289"/>
      <c r="C4" s="289"/>
      <c r="D4" s="289"/>
      <c r="E4" s="289"/>
      <c r="F4" s="289"/>
      <c r="G4" s="289"/>
      <c r="H4" s="289"/>
    </row>
    <row r="5" s="259" customFormat="1" ht="19" customHeight="1" spans="1:8">
      <c r="A5" s="289" t="s">
        <v>4</v>
      </c>
      <c r="B5" s="289"/>
      <c r="C5" s="289"/>
      <c r="D5" s="289"/>
      <c r="E5" s="289"/>
      <c r="F5" s="289"/>
      <c r="G5" s="289"/>
      <c r="H5" s="289"/>
    </row>
    <row r="6" s="259" customFormat="1" ht="19" customHeight="1" spans="1:8">
      <c r="A6" s="289" t="s">
        <v>5</v>
      </c>
      <c r="B6" s="289"/>
      <c r="C6" s="289"/>
      <c r="D6" s="289"/>
      <c r="E6" s="289"/>
      <c r="F6" s="289"/>
      <c r="G6" s="289"/>
      <c r="H6" s="289"/>
    </row>
    <row r="7" s="259" customFormat="1" ht="19" customHeight="1" spans="1:8">
      <c r="A7" s="289" t="s">
        <v>6</v>
      </c>
      <c r="B7" s="289"/>
      <c r="C7" s="289"/>
      <c r="D7" s="289"/>
      <c r="E7" s="289"/>
      <c r="F7" s="289"/>
      <c r="G7" s="289"/>
      <c r="H7" s="289"/>
    </row>
    <row r="8" s="259" customFormat="1" ht="19" customHeight="1" spans="1:8">
      <c r="A8" s="289" t="s">
        <v>7</v>
      </c>
      <c r="B8" s="289"/>
      <c r="C8" s="289"/>
      <c r="D8" s="289"/>
      <c r="E8" s="289"/>
      <c r="F8" s="289"/>
      <c r="G8" s="289"/>
      <c r="H8" s="289"/>
    </row>
    <row r="9" s="259" customFormat="1" ht="19" customHeight="1" spans="1:8">
      <c r="A9" s="289" t="s">
        <v>8</v>
      </c>
      <c r="B9" s="289"/>
      <c r="C9" s="289"/>
      <c r="D9" s="289"/>
      <c r="E9" s="289"/>
      <c r="F9" s="289"/>
      <c r="G9" s="289"/>
      <c r="H9" s="289"/>
    </row>
    <row r="10" s="259" customFormat="1" ht="19" customHeight="1" spans="1:8">
      <c r="A10" s="289" t="s">
        <v>9</v>
      </c>
      <c r="B10" s="289"/>
      <c r="C10" s="289"/>
      <c r="D10" s="289"/>
      <c r="E10" s="289"/>
      <c r="F10" s="289"/>
      <c r="G10" s="289"/>
      <c r="H10" s="289"/>
    </row>
    <row r="11" s="259" customFormat="1" ht="19" customHeight="1" spans="1:8">
      <c r="A11" s="290" t="s">
        <v>10</v>
      </c>
      <c r="B11" s="290"/>
      <c r="C11" s="290"/>
      <c r="D11" s="290"/>
      <c r="E11" s="290"/>
      <c r="F11" s="290"/>
      <c r="G11" s="290"/>
      <c r="H11" s="290"/>
    </row>
    <row r="12" s="259" customFormat="1" ht="19" customHeight="1" spans="1:8">
      <c r="A12" s="290" t="s">
        <v>11</v>
      </c>
      <c r="B12" s="290"/>
      <c r="C12" s="290"/>
      <c r="D12" s="290"/>
      <c r="E12" s="290"/>
      <c r="F12" s="290"/>
      <c r="G12" s="290"/>
      <c r="H12" s="290"/>
    </row>
    <row r="13" s="259" customFormat="1" ht="19" customHeight="1" spans="1:8">
      <c r="A13" s="288" t="s">
        <v>12</v>
      </c>
      <c r="B13" s="288"/>
      <c r="C13" s="288"/>
      <c r="D13" s="288"/>
      <c r="E13" s="288"/>
      <c r="F13" s="288"/>
      <c r="G13" s="288"/>
      <c r="H13" s="288"/>
    </row>
    <row r="14" s="259" customFormat="1" ht="19" customHeight="1" spans="1:8">
      <c r="A14" s="289" t="s">
        <v>13</v>
      </c>
      <c r="B14" s="289"/>
      <c r="C14" s="289"/>
      <c r="D14" s="289"/>
      <c r="E14" s="289"/>
      <c r="F14" s="289"/>
      <c r="G14" s="289"/>
      <c r="H14" s="289"/>
    </row>
    <row r="15" s="259" customFormat="1" ht="19" customHeight="1" spans="1:8">
      <c r="A15" s="289" t="s">
        <v>14</v>
      </c>
      <c r="B15" s="289"/>
      <c r="C15" s="289"/>
      <c r="D15" s="289"/>
      <c r="E15" s="289"/>
      <c r="F15" s="289"/>
      <c r="G15" s="289"/>
      <c r="H15" s="289"/>
    </row>
    <row r="16" s="259" customFormat="1" ht="19" customHeight="1" spans="1:8">
      <c r="A16" s="289" t="s">
        <v>15</v>
      </c>
      <c r="B16" s="289"/>
      <c r="C16" s="289"/>
      <c r="D16" s="289"/>
      <c r="E16" s="289"/>
      <c r="F16" s="289"/>
      <c r="G16" s="289"/>
      <c r="H16" s="289"/>
    </row>
    <row r="17" s="259" customFormat="1" ht="19" customHeight="1" spans="1:8">
      <c r="A17" s="289" t="s">
        <v>16</v>
      </c>
      <c r="B17" s="289"/>
      <c r="C17" s="289"/>
      <c r="D17" s="289"/>
      <c r="E17" s="289"/>
      <c r="F17" s="289"/>
      <c r="G17" s="289"/>
      <c r="H17" s="289"/>
    </row>
    <row r="18" s="259" customFormat="1" ht="19" customHeight="1" spans="1:8">
      <c r="A18" s="289" t="s">
        <v>17</v>
      </c>
      <c r="B18" s="289"/>
      <c r="C18" s="289"/>
      <c r="D18" s="289"/>
      <c r="E18" s="289"/>
      <c r="F18" s="289"/>
      <c r="G18" s="289"/>
      <c r="H18" s="289"/>
    </row>
    <row r="19" s="259" customFormat="1" ht="19" customHeight="1" spans="1:8">
      <c r="A19" s="288" t="s">
        <v>18</v>
      </c>
      <c r="B19" s="288"/>
      <c r="C19" s="288"/>
      <c r="D19" s="288"/>
      <c r="E19" s="288"/>
      <c r="F19" s="288"/>
      <c r="G19" s="288"/>
      <c r="H19" s="288"/>
    </row>
    <row r="20" s="259" customFormat="1" ht="19" customHeight="1" spans="1:8">
      <c r="A20" s="289" t="s">
        <v>19</v>
      </c>
      <c r="B20" s="289"/>
      <c r="C20" s="289"/>
      <c r="D20" s="289"/>
      <c r="E20" s="289"/>
      <c r="F20" s="289"/>
      <c r="G20" s="289"/>
      <c r="H20" s="289"/>
    </row>
    <row r="21" s="259" customFormat="1" ht="19" customHeight="1" spans="1:8">
      <c r="A21" s="289" t="s">
        <v>20</v>
      </c>
      <c r="B21" s="289"/>
      <c r="C21" s="289"/>
      <c r="D21" s="289"/>
      <c r="E21" s="289"/>
      <c r="F21" s="289"/>
      <c r="G21" s="289"/>
      <c r="H21" s="289"/>
    </row>
    <row r="22" s="259" customFormat="1" ht="19" customHeight="1" spans="1:8">
      <c r="A22" s="289" t="s">
        <v>21</v>
      </c>
      <c r="B22" s="289"/>
      <c r="C22" s="289"/>
      <c r="D22" s="289"/>
      <c r="E22" s="289"/>
      <c r="F22" s="289"/>
      <c r="G22" s="289"/>
      <c r="H22" s="289"/>
    </row>
    <row r="23" s="259" customFormat="1" ht="19" customHeight="1" spans="1:8">
      <c r="A23" s="289" t="s">
        <v>22</v>
      </c>
      <c r="B23" s="289"/>
      <c r="C23" s="289"/>
      <c r="D23" s="289"/>
      <c r="E23" s="289"/>
      <c r="F23" s="289"/>
      <c r="G23" s="289"/>
      <c r="H23" s="289"/>
    </row>
    <row r="24" s="259" customFormat="1" ht="19" customHeight="1" spans="1:8">
      <c r="A24" s="289" t="s">
        <v>23</v>
      </c>
      <c r="B24" s="289"/>
      <c r="C24" s="289"/>
      <c r="D24" s="289"/>
      <c r="E24" s="289"/>
      <c r="F24" s="289"/>
      <c r="G24" s="289"/>
      <c r="H24" s="289"/>
    </row>
    <row r="25" s="259" customFormat="1" ht="19" customHeight="1" spans="1:8">
      <c r="A25" s="288" t="s">
        <v>24</v>
      </c>
      <c r="B25" s="288"/>
      <c r="C25" s="288"/>
      <c r="D25" s="288"/>
      <c r="E25" s="288"/>
      <c r="F25" s="288"/>
      <c r="G25" s="288"/>
      <c r="H25" s="288"/>
    </row>
    <row r="26" s="259" customFormat="1" ht="19" customHeight="1" spans="1:8">
      <c r="A26" s="289" t="s">
        <v>25</v>
      </c>
      <c r="B26" s="289"/>
      <c r="C26" s="289"/>
      <c r="D26" s="289"/>
      <c r="E26" s="289"/>
      <c r="F26" s="289"/>
      <c r="G26" s="289"/>
      <c r="H26" s="289"/>
    </row>
    <row r="27" s="259" customFormat="1" ht="19" customHeight="1" spans="1:8">
      <c r="A27" s="289" t="s">
        <v>26</v>
      </c>
      <c r="B27" s="289"/>
      <c r="C27" s="289"/>
      <c r="D27" s="289"/>
      <c r="E27" s="289"/>
      <c r="F27" s="289"/>
      <c r="G27" s="289"/>
      <c r="H27" s="289"/>
    </row>
    <row r="28" s="259" customFormat="1" ht="19" customHeight="1" spans="1:8">
      <c r="A28" s="288" t="s">
        <v>27</v>
      </c>
      <c r="B28" s="288"/>
      <c r="C28" s="288"/>
      <c r="D28" s="288"/>
      <c r="E28" s="288"/>
      <c r="F28" s="288"/>
      <c r="G28" s="288"/>
      <c r="H28" s="288"/>
    </row>
    <row r="29" s="259" customFormat="1" ht="19" customHeight="1" spans="1:8">
      <c r="A29" s="289" t="s">
        <v>28</v>
      </c>
      <c r="B29" s="289"/>
      <c r="C29" s="289"/>
      <c r="D29" s="289"/>
      <c r="E29" s="289"/>
      <c r="F29" s="289"/>
      <c r="G29" s="289"/>
      <c r="H29" s="289"/>
    </row>
    <row r="30" s="259" customFormat="1" ht="19" customHeight="1" spans="1:8">
      <c r="A30" s="289" t="s">
        <v>29</v>
      </c>
      <c r="B30" s="289"/>
      <c r="C30" s="289"/>
      <c r="D30" s="289"/>
      <c r="E30" s="289"/>
      <c r="F30" s="289"/>
      <c r="G30" s="289"/>
      <c r="H30" s="289"/>
    </row>
    <row r="31" s="259" customFormat="1" ht="19" customHeight="1" spans="1:8">
      <c r="A31" s="289" t="s">
        <v>30</v>
      </c>
      <c r="B31" s="289"/>
      <c r="C31" s="289"/>
      <c r="D31" s="289"/>
      <c r="E31" s="289"/>
      <c r="F31" s="289"/>
      <c r="G31" s="289"/>
      <c r="H31" s="289"/>
    </row>
    <row r="32" s="259" customFormat="1"/>
    <row r="33" s="259" customFormat="1"/>
    <row r="34" s="259" customFormat="1"/>
    <row r="35" s="259" customFormat="1"/>
    <row r="36" s="259" customFormat="1"/>
    <row r="37" s="259" customFormat="1"/>
    <row r="38" s="259" customFormat="1"/>
    <row r="39" s="259" customFormat="1"/>
    <row r="40" s="259" customFormat="1"/>
    <row r="41" s="259" customFormat="1"/>
    <row r="42" s="259" customFormat="1"/>
    <row r="43" s="259" customFormat="1"/>
    <row r="44" s="259" customFormat="1"/>
  </sheetData>
  <mergeCells count="25">
    <mergeCell ref="A2:H2"/>
    <mergeCell ref="A4:H4"/>
    <mergeCell ref="A5:H5"/>
    <mergeCell ref="A6:H6"/>
    <mergeCell ref="A7:H7"/>
    <mergeCell ref="A8:H8"/>
    <mergeCell ref="A9:H9"/>
    <mergeCell ref="A10:H10"/>
    <mergeCell ref="A11:H11"/>
    <mergeCell ref="A12:H12"/>
    <mergeCell ref="A14:H14"/>
    <mergeCell ref="A15:H15"/>
    <mergeCell ref="A16:H16"/>
    <mergeCell ref="A17:H17"/>
    <mergeCell ref="A18:H18"/>
    <mergeCell ref="A20:H20"/>
    <mergeCell ref="A21:H21"/>
    <mergeCell ref="A22:H22"/>
    <mergeCell ref="A23:H23"/>
    <mergeCell ref="A24:H24"/>
    <mergeCell ref="A26:H26"/>
    <mergeCell ref="A27:H27"/>
    <mergeCell ref="A29:H29"/>
    <mergeCell ref="A30:H30"/>
    <mergeCell ref="A31:H31"/>
  </mergeCells>
  <pageMargins left="0.75" right="0.75" top="1" bottom="1" header="0.509027777777778" footer="0.509027777777778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3" tint="0.6"/>
  </sheetPr>
  <dimension ref="A1:F31"/>
  <sheetViews>
    <sheetView showZeros="0" workbookViewId="0">
      <selection activeCell="C23" sqref="C23"/>
    </sheetView>
  </sheetViews>
  <sheetFormatPr defaultColWidth="9" defaultRowHeight="12.75" outlineLevelCol="5"/>
  <cols>
    <col min="1" max="1" width="34.6666666666667" style="150" customWidth="1"/>
    <col min="2" max="2" width="8.41666666666667" style="151" customWidth="1"/>
    <col min="3" max="3" width="33" style="150" customWidth="1"/>
    <col min="4" max="4" width="7.91666666666667" style="150" customWidth="1"/>
    <col min="5" max="16384" width="9" style="150"/>
  </cols>
  <sheetData>
    <row r="1" ht="13.5" spans="1:1">
      <c r="A1" s="152" t="s">
        <v>618</v>
      </c>
    </row>
    <row r="2" s="148" customFormat="1" ht="31.5" customHeight="1" spans="1:4">
      <c r="A2" s="153" t="s">
        <v>619</v>
      </c>
      <c r="B2" s="153"/>
      <c r="C2" s="153"/>
      <c r="D2" s="153"/>
    </row>
    <row r="3" s="149" customFormat="1" ht="23" customHeight="1" spans="1:4">
      <c r="A3" s="154"/>
      <c r="B3" s="155"/>
      <c r="D3" s="156" t="s">
        <v>33</v>
      </c>
    </row>
    <row r="4" ht="23" customHeight="1" spans="1:4">
      <c r="A4" s="157" t="s">
        <v>620</v>
      </c>
      <c r="B4" s="157" t="s">
        <v>42</v>
      </c>
      <c r="C4" s="157" t="s">
        <v>620</v>
      </c>
      <c r="D4" s="157" t="s">
        <v>42</v>
      </c>
    </row>
    <row r="5" ht="23" customHeight="1" spans="1:4">
      <c r="A5" s="158" t="s">
        <v>621</v>
      </c>
      <c r="B5" s="159">
        <f>SUM(B6:B9)</f>
        <v>1187</v>
      </c>
      <c r="C5" s="49" t="s">
        <v>622</v>
      </c>
      <c r="D5" s="160">
        <v>0</v>
      </c>
    </row>
    <row r="6" ht="23" customHeight="1" spans="1:4">
      <c r="A6" s="49" t="s">
        <v>623</v>
      </c>
      <c r="B6" s="160">
        <v>135</v>
      </c>
      <c r="C6" s="49" t="s">
        <v>624</v>
      </c>
      <c r="D6" s="160"/>
    </row>
    <row r="7" ht="23" customHeight="1" spans="1:4">
      <c r="A7" s="49" t="s">
        <v>625</v>
      </c>
      <c r="B7" s="160">
        <v>1052</v>
      </c>
      <c r="C7" s="49" t="s">
        <v>626</v>
      </c>
      <c r="D7" s="160">
        <v>390</v>
      </c>
    </row>
    <row r="8" ht="23" customHeight="1" spans="1:4">
      <c r="A8" s="49" t="s">
        <v>627</v>
      </c>
      <c r="B8" s="160"/>
      <c r="C8" s="49" t="s">
        <v>628</v>
      </c>
      <c r="D8" s="160">
        <v>2723</v>
      </c>
    </row>
    <row r="9" ht="23" customHeight="1" spans="1:4">
      <c r="A9" s="49" t="s">
        <v>629</v>
      </c>
      <c r="B9" s="160"/>
      <c r="C9" s="49" t="s">
        <v>630</v>
      </c>
      <c r="D9" s="160">
        <v>300</v>
      </c>
    </row>
    <row r="10" ht="23" customHeight="1" spans="1:4">
      <c r="A10" s="158" t="s">
        <v>631</v>
      </c>
      <c r="B10" s="159">
        <f>SUM(B11:B29)</f>
        <v>26277</v>
      </c>
      <c r="C10" s="49" t="s">
        <v>632</v>
      </c>
      <c r="D10" s="160">
        <v>249</v>
      </c>
    </row>
    <row r="11" ht="23" customHeight="1" spans="1:4">
      <c r="A11" s="49" t="s">
        <v>633</v>
      </c>
      <c r="B11" s="160"/>
      <c r="C11" s="49" t="s">
        <v>634</v>
      </c>
      <c r="D11" s="160">
        <v>963</v>
      </c>
    </row>
    <row r="12" ht="23" customHeight="1" spans="1:4">
      <c r="A12" s="49" t="s">
        <v>635</v>
      </c>
      <c r="B12" s="160">
        <v>6826</v>
      </c>
      <c r="C12" s="49" t="s">
        <v>636</v>
      </c>
      <c r="D12" s="160">
        <v>1308</v>
      </c>
    </row>
    <row r="13" ht="23" customHeight="1" spans="1:4">
      <c r="A13" s="49" t="s">
        <v>637</v>
      </c>
      <c r="B13" s="160"/>
      <c r="C13" s="49" t="s">
        <v>638</v>
      </c>
      <c r="D13" s="160">
        <v>1687</v>
      </c>
    </row>
    <row r="14" ht="23" customHeight="1" spans="1:4">
      <c r="A14" s="49" t="s">
        <v>639</v>
      </c>
      <c r="B14" s="160">
        <v>896</v>
      </c>
      <c r="C14" s="49" t="s">
        <v>640</v>
      </c>
      <c r="D14" s="160">
        <v>1031</v>
      </c>
    </row>
    <row r="15" ht="23" customHeight="1" spans="1:4">
      <c r="A15" s="49" t="s">
        <v>641</v>
      </c>
      <c r="B15" s="160">
        <v>5485</v>
      </c>
      <c r="C15" s="49" t="s">
        <v>642</v>
      </c>
      <c r="D15" s="160">
        <v>1016</v>
      </c>
    </row>
    <row r="16" ht="23" customHeight="1" spans="1:4">
      <c r="A16" s="49" t="s">
        <v>643</v>
      </c>
      <c r="B16" s="160"/>
      <c r="C16" s="49" t="s">
        <v>644</v>
      </c>
      <c r="D16" s="160"/>
    </row>
    <row r="17" ht="23" customHeight="1" spans="1:5">
      <c r="A17" s="49" t="s">
        <v>645</v>
      </c>
      <c r="B17" s="160"/>
      <c r="C17" s="49" t="s">
        <v>646</v>
      </c>
      <c r="D17" s="160">
        <v>4498</v>
      </c>
      <c r="E17" s="161"/>
    </row>
    <row r="18" ht="23" customHeight="1" spans="1:4">
      <c r="A18" s="49" t="s">
        <v>647</v>
      </c>
      <c r="B18" s="160"/>
      <c r="C18" s="49" t="s">
        <v>648</v>
      </c>
      <c r="D18" s="160">
        <v>13</v>
      </c>
    </row>
    <row r="19" ht="23" customHeight="1" spans="1:4">
      <c r="A19" s="49" t="s">
        <v>649</v>
      </c>
      <c r="B19" s="160"/>
      <c r="C19" s="49" t="s">
        <v>650</v>
      </c>
      <c r="D19" s="160"/>
    </row>
    <row r="20" ht="33" customHeight="1" spans="1:4">
      <c r="A20" s="162" t="s">
        <v>651</v>
      </c>
      <c r="B20" s="160">
        <v>88</v>
      </c>
      <c r="C20" s="49" t="s">
        <v>652</v>
      </c>
      <c r="D20" s="160">
        <v>76</v>
      </c>
    </row>
    <row r="21" ht="23" customHeight="1" spans="1:4">
      <c r="A21" s="49" t="s">
        <v>653</v>
      </c>
      <c r="B21" s="160">
        <v>355</v>
      </c>
      <c r="C21" s="49" t="s">
        <v>654</v>
      </c>
      <c r="D21" s="160">
        <v>1070</v>
      </c>
    </row>
    <row r="22" ht="23" customHeight="1" spans="1:4">
      <c r="A22" s="49" t="s">
        <v>655</v>
      </c>
      <c r="B22" s="160"/>
      <c r="C22" s="49" t="s">
        <v>656</v>
      </c>
      <c r="D22" s="160"/>
    </row>
    <row r="23" ht="23" customHeight="1" spans="1:6">
      <c r="A23" s="49" t="s">
        <v>657</v>
      </c>
      <c r="B23" s="160">
        <v>557</v>
      </c>
      <c r="C23" s="49" t="s">
        <v>658</v>
      </c>
      <c r="D23" s="160">
        <v>100</v>
      </c>
      <c r="E23" s="161"/>
      <c r="F23" s="161"/>
    </row>
    <row r="24" ht="38" customHeight="1" spans="1:4">
      <c r="A24" s="162" t="s">
        <v>659</v>
      </c>
      <c r="B24" s="160">
        <v>2112</v>
      </c>
      <c r="C24" s="49"/>
      <c r="D24" s="160"/>
    </row>
    <row r="25" ht="51" customHeight="1" spans="1:4">
      <c r="A25" s="162" t="s">
        <v>660</v>
      </c>
      <c r="B25" s="160">
        <v>21</v>
      </c>
      <c r="C25" s="49"/>
      <c r="D25" s="160"/>
    </row>
    <row r="26" ht="23" customHeight="1" spans="1:4">
      <c r="A26" s="49" t="s">
        <v>661</v>
      </c>
      <c r="B26" s="160">
        <v>4927</v>
      </c>
      <c r="C26" s="49"/>
      <c r="D26" s="160"/>
    </row>
    <row r="27" ht="23" customHeight="1" spans="1:4">
      <c r="A27" s="49" t="s">
        <v>662</v>
      </c>
      <c r="B27" s="160">
        <v>3500</v>
      </c>
      <c r="C27" s="49"/>
      <c r="D27" s="160"/>
    </row>
    <row r="28" ht="23" customHeight="1" spans="1:4">
      <c r="A28" s="49" t="s">
        <v>663</v>
      </c>
      <c r="B28" s="160">
        <v>897</v>
      </c>
      <c r="C28" s="49"/>
      <c r="D28" s="160"/>
    </row>
    <row r="29" ht="23" customHeight="1" spans="1:4">
      <c r="A29" s="49" t="s">
        <v>664</v>
      </c>
      <c r="B29" s="160">
        <v>613</v>
      </c>
      <c r="C29" s="49"/>
      <c r="D29" s="160"/>
    </row>
    <row r="30" ht="23" customHeight="1" spans="1:4">
      <c r="A30" s="158" t="s">
        <v>665</v>
      </c>
      <c r="B30" s="159">
        <f>SUM(B31,D5:D23)</f>
        <v>16388</v>
      </c>
      <c r="C30" s="49"/>
      <c r="D30" s="160"/>
    </row>
    <row r="31" ht="23" customHeight="1" spans="1:4">
      <c r="A31" s="49" t="s">
        <v>666</v>
      </c>
      <c r="B31" s="160">
        <v>964</v>
      </c>
      <c r="C31" s="49"/>
      <c r="D31" s="160"/>
    </row>
  </sheetData>
  <mergeCells count="1">
    <mergeCell ref="A2:D2"/>
  </mergeCells>
  <pageMargins left="0.588888888888889" right="0.588888888888889" top="0.788888888888889" bottom="0.788888888888889" header="0.509027777777778" footer="0.509027777777778"/>
  <pageSetup paperSize="9" scale="92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3" tint="0.6"/>
  </sheetPr>
  <dimension ref="A1:E16"/>
  <sheetViews>
    <sheetView workbookViewId="0">
      <selection activeCell="B10" sqref="B10"/>
    </sheetView>
  </sheetViews>
  <sheetFormatPr defaultColWidth="8" defaultRowHeight="14.25" outlineLevelCol="4"/>
  <cols>
    <col min="1" max="1" width="27.5" style="105" customWidth="1"/>
    <col min="2" max="2" width="12.375" style="105" customWidth="1"/>
    <col min="3" max="4" width="11.5" style="105" customWidth="1"/>
    <col min="5" max="5" width="11.625" style="105" customWidth="1"/>
    <col min="6" max="16384" width="8" style="105"/>
  </cols>
  <sheetData>
    <row r="1" s="1" customFormat="1" ht="13.5" spans="1:1">
      <c r="A1" s="140" t="s">
        <v>667</v>
      </c>
    </row>
    <row r="2" s="100" customFormat="1" ht="25.5" customHeight="1" spans="1:5">
      <c r="A2" s="106" t="s">
        <v>668</v>
      </c>
      <c r="B2" s="106"/>
      <c r="C2" s="106"/>
      <c r="D2" s="106"/>
      <c r="E2" s="106"/>
    </row>
    <row r="3" s="101" customFormat="1" ht="21.75" customHeight="1" spans="4:5">
      <c r="D3" s="145"/>
      <c r="E3" s="108" t="s">
        <v>33</v>
      </c>
    </row>
    <row r="4" s="103" customFormat="1" ht="29.25" customHeight="1" spans="1:5">
      <c r="A4" s="146" t="s">
        <v>669</v>
      </c>
      <c r="B4" s="129" t="s">
        <v>670</v>
      </c>
      <c r="C4" s="129" t="s">
        <v>534</v>
      </c>
      <c r="D4" s="146" t="s">
        <v>671</v>
      </c>
      <c r="E4" s="146" t="s">
        <v>39</v>
      </c>
    </row>
    <row r="5" s="101" customFormat="1" ht="27" customHeight="1" spans="1:5">
      <c r="A5" s="130" t="s">
        <v>672</v>
      </c>
      <c r="B5" s="131">
        <v>10000</v>
      </c>
      <c r="C5" s="113">
        <v>11834</v>
      </c>
      <c r="D5" s="142">
        <f>C5/B5</f>
        <v>1.1834</v>
      </c>
      <c r="E5" s="142"/>
    </row>
    <row r="6" s="101" customFormat="1" ht="27" customHeight="1" spans="1:5">
      <c r="A6" s="130" t="s">
        <v>673</v>
      </c>
      <c r="B6" s="113"/>
      <c r="C6" s="113"/>
      <c r="D6" s="142"/>
      <c r="E6" s="142"/>
    </row>
    <row r="7" s="101" customFormat="1" ht="27" customHeight="1" spans="1:5">
      <c r="A7" s="130" t="s">
        <v>674</v>
      </c>
      <c r="B7" s="113"/>
      <c r="C7" s="113"/>
      <c r="D7" s="142"/>
      <c r="E7" s="142"/>
    </row>
    <row r="8" s="101" customFormat="1" ht="27" customHeight="1" spans="1:5">
      <c r="A8" s="130" t="s">
        <v>675</v>
      </c>
      <c r="B8" s="113"/>
      <c r="C8" s="113"/>
      <c r="D8" s="142"/>
      <c r="E8" s="142"/>
    </row>
    <row r="9" s="101" customFormat="1" ht="29" customHeight="1" spans="1:5">
      <c r="A9" s="130" t="s">
        <v>676</v>
      </c>
      <c r="B9" s="113"/>
      <c r="C9" s="113"/>
      <c r="D9" s="142"/>
      <c r="E9" s="142"/>
    </row>
    <row r="10" s="101" customFormat="1" ht="45" customHeight="1" spans="1:5">
      <c r="A10" s="130" t="s">
        <v>677</v>
      </c>
      <c r="B10" s="113"/>
      <c r="C10" s="113"/>
      <c r="D10" s="142"/>
      <c r="E10" s="135"/>
    </row>
    <row r="11" s="101" customFormat="1" ht="26.1" customHeight="1" spans="1:5">
      <c r="A11" s="109" t="s">
        <v>67</v>
      </c>
      <c r="B11" s="118">
        <f>SUM(B5:B10)</f>
        <v>10000</v>
      </c>
      <c r="C11" s="118">
        <f>SUM(C5:C10)</f>
        <v>11834</v>
      </c>
      <c r="D11" s="143">
        <f>C11/B11</f>
        <v>1.1834</v>
      </c>
      <c r="E11" s="138"/>
    </row>
    <row r="12" s="104" customFormat="1" ht="27" customHeight="1" spans="1:5">
      <c r="A12" s="112" t="s">
        <v>678</v>
      </c>
      <c r="B12" s="147"/>
      <c r="C12" s="113">
        <v>4785</v>
      </c>
      <c r="D12" s="142"/>
      <c r="E12" s="116"/>
    </row>
    <row r="13" s="101" customFormat="1" ht="27" customHeight="1" spans="1:5">
      <c r="A13" s="112" t="s">
        <v>679</v>
      </c>
      <c r="B13" s="113">
        <v>30000</v>
      </c>
      <c r="C13" s="113">
        <v>48570</v>
      </c>
      <c r="D13" s="142">
        <f>C13/B13</f>
        <v>1.619</v>
      </c>
      <c r="E13" s="116"/>
    </row>
    <row r="14" s="101" customFormat="1" ht="27" customHeight="1" spans="1:5">
      <c r="A14" s="112" t="s">
        <v>680</v>
      </c>
      <c r="B14" s="113"/>
      <c r="C14" s="113">
        <v>49900</v>
      </c>
      <c r="D14" s="143"/>
      <c r="E14" s="116"/>
    </row>
    <row r="15" s="104" customFormat="1" ht="29.1" customHeight="1" spans="1:5">
      <c r="A15" s="109" t="s">
        <v>603</v>
      </c>
      <c r="B15" s="118">
        <f>B13+B11+B12</f>
        <v>40000</v>
      </c>
      <c r="C15" s="118">
        <f>C11+C13+C12+C14</f>
        <v>115089</v>
      </c>
      <c r="D15" s="143">
        <f>C15/B15</f>
        <v>2.877225</v>
      </c>
      <c r="E15" s="138"/>
    </row>
    <row r="16" s="101" customFormat="1" ht="17.1" customHeight="1" spans="1:5">
      <c r="A16" s="105"/>
      <c r="B16" s="105"/>
      <c r="C16" s="105"/>
      <c r="D16" s="105"/>
      <c r="E16" s="105"/>
    </row>
  </sheetData>
  <mergeCells count="1">
    <mergeCell ref="A2:E2"/>
  </mergeCells>
  <printOptions horizontalCentered="1"/>
  <pageMargins left="0.788888888888889" right="0.788888888888889" top="0.788888888888889" bottom="0.788888888888889" header="0.509027777777778" footer="0.509027777777778"/>
  <pageSetup paperSize="9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3" tint="0.6"/>
  </sheetPr>
  <dimension ref="A1:E22"/>
  <sheetViews>
    <sheetView workbookViewId="0">
      <selection activeCell="B13" sqref="B13"/>
    </sheetView>
  </sheetViews>
  <sheetFormatPr defaultColWidth="8" defaultRowHeight="14.25" outlineLevelCol="4"/>
  <cols>
    <col min="1" max="1" width="29.5" style="105" customWidth="1"/>
    <col min="2" max="3" width="11.875" style="105" customWidth="1"/>
    <col min="4" max="4" width="12.625" style="105" customWidth="1"/>
    <col min="5" max="5" width="6.875" style="105" customWidth="1"/>
    <col min="6" max="16384" width="8" style="105"/>
  </cols>
  <sheetData>
    <row r="1" s="1" customFormat="1" ht="13.5" spans="1:1">
      <c r="A1" s="140" t="s">
        <v>681</v>
      </c>
    </row>
    <row r="2" s="100" customFormat="1" ht="25.5" customHeight="1" spans="1:5">
      <c r="A2" s="106" t="s">
        <v>682</v>
      </c>
      <c r="B2" s="106"/>
      <c r="C2" s="106"/>
      <c r="D2" s="106"/>
      <c r="E2" s="106"/>
    </row>
    <row r="3" s="101" customFormat="1" ht="21.75" customHeight="1" spans="1:5">
      <c r="A3" s="107"/>
      <c r="E3" s="108" t="s">
        <v>33</v>
      </c>
    </row>
    <row r="4" s="103" customFormat="1" ht="27.75" customHeight="1" spans="1:5">
      <c r="A4" s="109" t="s">
        <v>669</v>
      </c>
      <c r="B4" s="110" t="s">
        <v>670</v>
      </c>
      <c r="C4" s="110" t="s">
        <v>534</v>
      </c>
      <c r="D4" s="110" t="s">
        <v>671</v>
      </c>
      <c r="E4" s="109" t="s">
        <v>39</v>
      </c>
    </row>
    <row r="5" s="103" customFormat="1" ht="27.75" customHeight="1" spans="1:5">
      <c r="A5" s="141" t="s">
        <v>683</v>
      </c>
      <c r="B5" s="113"/>
      <c r="C5" s="113"/>
      <c r="D5" s="142"/>
      <c r="E5" s="115"/>
    </row>
    <row r="6" s="101" customFormat="1" ht="26.25" customHeight="1" spans="1:5">
      <c r="A6" s="141" t="s">
        <v>684</v>
      </c>
      <c r="B6" s="117"/>
      <c r="C6" s="113">
        <v>105</v>
      </c>
      <c r="D6" s="142"/>
      <c r="E6" s="116"/>
    </row>
    <row r="7" s="101" customFormat="1" ht="26.25" customHeight="1" spans="1:5">
      <c r="A7" s="141" t="s">
        <v>685</v>
      </c>
      <c r="B7" s="117">
        <v>8073</v>
      </c>
      <c r="C7" s="113">
        <v>31528</v>
      </c>
      <c r="D7" s="142">
        <f>C7/B7</f>
        <v>3.90536355753747</v>
      </c>
      <c r="E7" s="116"/>
    </row>
    <row r="8" s="101" customFormat="1" ht="26.25" customHeight="1" spans="1:5">
      <c r="A8" s="141" t="s">
        <v>686</v>
      </c>
      <c r="B8" s="117"/>
      <c r="C8" s="113"/>
      <c r="D8" s="142"/>
      <c r="E8" s="116"/>
    </row>
    <row r="9" s="101" customFormat="1" ht="26.25" customHeight="1" spans="1:5">
      <c r="A9" s="141" t="s">
        <v>687</v>
      </c>
      <c r="B9" s="117"/>
      <c r="C9" s="113"/>
      <c r="D9" s="142"/>
      <c r="E9" s="116"/>
    </row>
    <row r="10" s="101" customFormat="1" ht="26.25" customHeight="1" spans="1:5">
      <c r="A10" s="141" t="s">
        <v>688</v>
      </c>
      <c r="B10" s="117"/>
      <c r="C10" s="113">
        <v>45760</v>
      </c>
      <c r="D10" s="142"/>
      <c r="E10" s="116"/>
    </row>
    <row r="11" s="101" customFormat="1" ht="26.25" customHeight="1" spans="1:5">
      <c r="A11" s="141" t="s">
        <v>689</v>
      </c>
      <c r="B11" s="117">
        <v>1927</v>
      </c>
      <c r="C11" s="113">
        <v>1882</v>
      </c>
      <c r="D11" s="142">
        <f>C11/B11</f>
        <v>0.976647638816814</v>
      </c>
      <c r="E11" s="116"/>
    </row>
    <row r="12" s="101" customFormat="1" ht="26.25" customHeight="1" spans="1:5">
      <c r="A12" s="141" t="s">
        <v>690</v>
      </c>
      <c r="B12" s="113"/>
      <c r="C12" s="113">
        <v>49</v>
      </c>
      <c r="D12" s="142"/>
      <c r="E12" s="116"/>
    </row>
    <row r="13" s="101" customFormat="1" ht="26.25" customHeight="1" spans="1:5">
      <c r="A13" s="141" t="s">
        <v>691</v>
      </c>
      <c r="B13" s="113"/>
      <c r="C13" s="113"/>
      <c r="D13" s="142"/>
      <c r="E13" s="116"/>
    </row>
    <row r="14" s="101" customFormat="1" ht="26.25" customHeight="1" spans="1:5">
      <c r="A14" s="109" t="s">
        <v>95</v>
      </c>
      <c r="B14" s="118">
        <f>SUM(B5:B12)</f>
        <v>10000</v>
      </c>
      <c r="C14" s="118">
        <f>SUM(C5:C13)</f>
        <v>79324</v>
      </c>
      <c r="D14" s="143">
        <f>C14/B14</f>
        <v>7.9324</v>
      </c>
      <c r="E14" s="116"/>
    </row>
    <row r="15" s="104" customFormat="1" ht="26.25" customHeight="1" spans="1:5">
      <c r="A15" s="112" t="s">
        <v>692</v>
      </c>
      <c r="B15" s="113"/>
      <c r="C15" s="113"/>
      <c r="D15" s="143"/>
      <c r="E15" s="116"/>
    </row>
    <row r="16" s="101" customFormat="1" ht="26.25" customHeight="1" spans="1:5">
      <c r="A16" s="112" t="s">
        <v>693</v>
      </c>
      <c r="B16" s="113"/>
      <c r="C16" s="113">
        <v>2900</v>
      </c>
      <c r="D16" s="143"/>
      <c r="E16" s="116"/>
    </row>
    <row r="17" s="101" customFormat="1" ht="26.25" customHeight="1" spans="1:5">
      <c r="A17" s="112" t="s">
        <v>694</v>
      </c>
      <c r="B17" s="113">
        <v>30000</v>
      </c>
      <c r="C17" s="113">
        <v>22568</v>
      </c>
      <c r="D17" s="143">
        <f>C17/B17</f>
        <v>0.752266666666667</v>
      </c>
      <c r="E17" s="116"/>
    </row>
    <row r="18" s="101" customFormat="1" ht="26.25" customHeight="1" spans="1:5">
      <c r="A18" s="109" t="s">
        <v>695</v>
      </c>
      <c r="B18" s="113"/>
      <c r="C18" s="113">
        <v>10297</v>
      </c>
      <c r="D18" s="143"/>
      <c r="E18" s="116"/>
    </row>
    <row r="19" s="101" customFormat="1" ht="26.25" customHeight="1" spans="1:5">
      <c r="A19" s="109" t="s">
        <v>604</v>
      </c>
      <c r="B19" s="118">
        <f>B17+B14</f>
        <v>40000</v>
      </c>
      <c r="C19" s="118">
        <f>C14+C15+C16+C17+C18</f>
        <v>115089</v>
      </c>
      <c r="D19" s="143">
        <f>C19/B19</f>
        <v>2.877225</v>
      </c>
      <c r="E19" s="116"/>
    </row>
    <row r="20" s="101" customFormat="1" ht="17.1" customHeight="1" spans="1:5">
      <c r="A20" s="105"/>
      <c r="B20" s="144"/>
      <c r="C20" s="144"/>
      <c r="D20" s="105"/>
      <c r="E20" s="105"/>
    </row>
    <row r="21" spans="2:3">
      <c r="B21" s="144"/>
      <c r="C21" s="144"/>
    </row>
    <row r="22" spans="2:3">
      <c r="B22" s="144"/>
      <c r="C22" s="144"/>
    </row>
  </sheetData>
  <mergeCells count="1">
    <mergeCell ref="A2:E2"/>
  </mergeCells>
  <pageMargins left="0.75" right="0.75" top="1" bottom="1" header="0.511805555555556" footer="0.511805555555556"/>
  <pageSetup paperSize="9" scale="95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opLeftCell="A4" workbookViewId="0">
      <selection activeCell="E13" sqref="E13"/>
    </sheetView>
  </sheetViews>
  <sheetFormatPr defaultColWidth="8" defaultRowHeight="14.25" outlineLevelCol="5"/>
  <cols>
    <col min="1" max="1" width="30.125" style="126" customWidth="1"/>
    <col min="2" max="2" width="13.5" style="126" customWidth="1"/>
    <col min="3" max="3" width="13.5" style="126" hidden="1" customWidth="1"/>
    <col min="4" max="4" width="12.5" style="126" customWidth="1"/>
    <col min="5" max="5" width="11.875" style="126" customWidth="1"/>
    <col min="6" max="6" width="11.375" style="126" customWidth="1"/>
    <col min="7" max="16384" width="8" style="126"/>
  </cols>
  <sheetData>
    <row r="1" s="121" customFormat="1" ht="13.5" spans="1:1">
      <c r="A1" s="121" t="s">
        <v>696</v>
      </c>
    </row>
    <row r="2" s="122" customFormat="1" ht="25.5" customHeight="1" spans="1:6">
      <c r="A2" s="127" t="s">
        <v>697</v>
      </c>
      <c r="B2" s="127"/>
      <c r="C2" s="127"/>
      <c r="D2" s="127"/>
      <c r="E2" s="127"/>
      <c r="F2" s="127"/>
    </row>
    <row r="3" s="123" customFormat="1" ht="21.75" customHeight="1" spans="6:6">
      <c r="F3" s="128" t="s">
        <v>33</v>
      </c>
    </row>
    <row r="4" s="124" customFormat="1" ht="29.25" customHeight="1" spans="1:6">
      <c r="A4" s="129" t="s">
        <v>669</v>
      </c>
      <c r="B4" s="129" t="s">
        <v>670</v>
      </c>
      <c r="C4" s="129" t="s">
        <v>698</v>
      </c>
      <c r="D4" s="129" t="s">
        <v>534</v>
      </c>
      <c r="E4" s="129" t="s">
        <v>671</v>
      </c>
      <c r="F4" s="129" t="s">
        <v>39</v>
      </c>
    </row>
    <row r="5" s="123" customFormat="1" ht="27" customHeight="1" spans="1:6">
      <c r="A5" s="130" t="s">
        <v>672</v>
      </c>
      <c r="B5" s="131">
        <v>10000</v>
      </c>
      <c r="C5" s="113">
        <v>11834</v>
      </c>
      <c r="D5" s="113">
        <v>11834</v>
      </c>
      <c r="E5" s="132">
        <f>D5/B5</f>
        <v>1.1834</v>
      </c>
      <c r="F5" s="133"/>
    </row>
    <row r="6" s="123" customFormat="1" ht="27" customHeight="1" spans="1:6">
      <c r="A6" s="130" t="s">
        <v>673</v>
      </c>
      <c r="B6" s="134"/>
      <c r="C6" s="134"/>
      <c r="D6" s="134"/>
      <c r="E6" s="132"/>
      <c r="F6" s="133"/>
    </row>
    <row r="7" s="123" customFormat="1" ht="27" customHeight="1" spans="1:6">
      <c r="A7" s="130" t="s">
        <v>674</v>
      </c>
      <c r="B7" s="134"/>
      <c r="C7" s="134"/>
      <c r="D7" s="134"/>
      <c r="E7" s="132"/>
      <c r="F7" s="133"/>
    </row>
    <row r="8" s="123" customFormat="1" ht="27" customHeight="1" spans="1:6">
      <c r="A8" s="130" t="s">
        <v>675</v>
      </c>
      <c r="B8" s="134"/>
      <c r="C8" s="134"/>
      <c r="D8" s="134"/>
      <c r="E8" s="132"/>
      <c r="F8" s="133"/>
    </row>
    <row r="9" s="123" customFormat="1" ht="33" customHeight="1" spans="1:6">
      <c r="A9" s="130" t="s">
        <v>676</v>
      </c>
      <c r="B9" s="134"/>
      <c r="C9" s="134"/>
      <c r="D9" s="134"/>
      <c r="E9" s="132"/>
      <c r="F9" s="133"/>
    </row>
    <row r="10" s="123" customFormat="1" ht="52.5" customHeight="1" spans="1:6">
      <c r="A10" s="130" t="s">
        <v>677</v>
      </c>
      <c r="B10" s="134"/>
      <c r="C10" s="134"/>
      <c r="D10" s="134"/>
      <c r="E10" s="132"/>
      <c r="F10" s="135"/>
    </row>
    <row r="11" s="123" customFormat="1" ht="27.95" customHeight="1" spans="1:6">
      <c r="A11" s="110" t="s">
        <v>699</v>
      </c>
      <c r="B11" s="136">
        <f>SUM(B5:B10)</f>
        <v>10000</v>
      </c>
      <c r="C11" s="136">
        <f>SUM(C5:C10)</f>
        <v>11834</v>
      </c>
      <c r="D11" s="118">
        <f>SUM(D5:D10)</f>
        <v>11834</v>
      </c>
      <c r="E11" s="137">
        <f>D11/B11</f>
        <v>1.1834</v>
      </c>
      <c r="F11" s="138"/>
    </row>
    <row r="12" s="125" customFormat="1" ht="27" customHeight="1" spans="1:6">
      <c r="A12" s="112" t="s">
        <v>678</v>
      </c>
      <c r="B12" s="139"/>
      <c r="C12" s="134"/>
      <c r="D12" s="113">
        <v>4785</v>
      </c>
      <c r="E12" s="137"/>
      <c r="F12" s="133"/>
    </row>
    <row r="13" s="123" customFormat="1" ht="27" customHeight="1" spans="1:6">
      <c r="A13" s="112" t="s">
        <v>679</v>
      </c>
      <c r="B13" s="134">
        <v>30000</v>
      </c>
      <c r="C13" s="134"/>
      <c r="D13" s="113">
        <v>48570</v>
      </c>
      <c r="E13" s="132">
        <f>D13/B13</f>
        <v>1.619</v>
      </c>
      <c r="F13" s="133"/>
    </row>
    <row r="14" s="123" customFormat="1" ht="27" customHeight="1" spans="1:6">
      <c r="A14" s="112" t="s">
        <v>680</v>
      </c>
      <c r="B14" s="134"/>
      <c r="C14" s="134"/>
      <c r="D14" s="113">
        <v>49900</v>
      </c>
      <c r="E14" s="137"/>
      <c r="F14" s="133"/>
    </row>
    <row r="15" s="125" customFormat="1" ht="30" customHeight="1" spans="1:6">
      <c r="A15" s="110" t="s">
        <v>700</v>
      </c>
      <c r="B15" s="136">
        <f>B11+B13+B12+B14</f>
        <v>40000</v>
      </c>
      <c r="C15" s="136"/>
      <c r="D15" s="136">
        <f>D11+D13+D12+D14</f>
        <v>115089</v>
      </c>
      <c r="E15" s="137"/>
      <c r="F15" s="138"/>
    </row>
    <row r="16" s="123" customFormat="1" ht="17.1" customHeight="1" spans="1:6">
      <c r="A16" s="126"/>
      <c r="B16" s="126"/>
      <c r="C16" s="126"/>
      <c r="D16" s="126"/>
      <c r="E16" s="126"/>
      <c r="F16" s="126"/>
    </row>
  </sheetData>
  <mergeCells count="1">
    <mergeCell ref="A2:F2"/>
  </mergeCells>
  <pageMargins left="0.75" right="0.75" top="1" bottom="1" header="0.511805555555556" footer="0.511805555555556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2"/>
  <sheetViews>
    <sheetView topLeftCell="A14" workbookViewId="0">
      <selection activeCell="B7" sqref="B7"/>
    </sheetView>
  </sheetViews>
  <sheetFormatPr defaultColWidth="8" defaultRowHeight="14.25" outlineLevelCol="4"/>
  <cols>
    <col min="1" max="1" width="47.875" style="105" customWidth="1"/>
    <col min="2" max="2" width="13.75" style="105" customWidth="1"/>
    <col min="3" max="3" width="13.125" style="105" customWidth="1"/>
    <col min="4" max="4" width="12.25" style="105" customWidth="1"/>
    <col min="5" max="5" width="9.875" style="105" customWidth="1"/>
    <col min="6" max="16384" width="8" style="105"/>
  </cols>
  <sheetData>
    <row r="1" s="1" customFormat="1" ht="13.5" spans="1:1">
      <c r="A1" s="1" t="s">
        <v>701</v>
      </c>
    </row>
    <row r="2" s="100" customFormat="1" ht="25.5" customHeight="1" spans="1:5">
      <c r="A2" s="106" t="s">
        <v>702</v>
      </c>
      <c r="B2" s="106"/>
      <c r="C2" s="106"/>
      <c r="D2" s="106"/>
      <c r="E2" s="106"/>
    </row>
    <row r="3" s="101" customFormat="1" ht="21.75" customHeight="1" spans="1:5">
      <c r="A3" s="107"/>
      <c r="E3" s="108" t="s">
        <v>33</v>
      </c>
    </row>
    <row r="4" s="102" customFormat="1" ht="27.75" customHeight="1" spans="1:5">
      <c r="A4" s="109" t="s">
        <v>669</v>
      </c>
      <c r="B4" s="110" t="s">
        <v>670</v>
      </c>
      <c r="C4" s="110" t="s">
        <v>534</v>
      </c>
      <c r="D4" s="110" t="s">
        <v>671</v>
      </c>
      <c r="E4" s="109" t="s">
        <v>39</v>
      </c>
    </row>
    <row r="5" s="103" customFormat="1" ht="27.75" customHeight="1" spans="1:5">
      <c r="A5" s="111" t="s">
        <v>683</v>
      </c>
      <c r="B5" s="112"/>
      <c r="C5" s="113"/>
      <c r="D5" s="114"/>
      <c r="E5" s="115"/>
    </row>
    <row r="6" s="103" customFormat="1" ht="27.75" customHeight="1" spans="1:5">
      <c r="A6" s="111" t="s">
        <v>703</v>
      </c>
      <c r="B6" s="112"/>
      <c r="C6" s="113"/>
      <c r="D6" s="114"/>
      <c r="E6" s="115"/>
    </row>
    <row r="7" s="103" customFormat="1" ht="27.75" customHeight="1" spans="1:5">
      <c r="A7" s="111" t="s">
        <v>704</v>
      </c>
      <c r="B7" s="112"/>
      <c r="C7" s="113"/>
      <c r="D7" s="114"/>
      <c r="E7" s="115"/>
    </row>
    <row r="8" s="101" customFormat="1" ht="26.25" customHeight="1" spans="1:5">
      <c r="A8" s="111" t="s">
        <v>684</v>
      </c>
      <c r="B8" s="113"/>
      <c r="C8" s="113">
        <f>C9</f>
        <v>105</v>
      </c>
      <c r="D8" s="114"/>
      <c r="E8" s="116"/>
    </row>
    <row r="9" s="101" customFormat="1" ht="26.25" customHeight="1" spans="1:5">
      <c r="A9" s="111" t="s">
        <v>705</v>
      </c>
      <c r="B9" s="117"/>
      <c r="C9" s="113">
        <v>105</v>
      </c>
      <c r="D9" s="114"/>
      <c r="E9" s="116"/>
    </row>
    <row r="10" s="101" customFormat="1" ht="33.75" customHeight="1" spans="1:5">
      <c r="A10" s="111" t="s">
        <v>706</v>
      </c>
      <c r="B10" s="117"/>
      <c r="C10" s="113">
        <v>76</v>
      </c>
      <c r="D10" s="114"/>
      <c r="E10" s="116"/>
    </row>
    <row r="11" s="101" customFormat="1" ht="33.75" customHeight="1" spans="1:5">
      <c r="A11" s="111" t="s">
        <v>707</v>
      </c>
      <c r="B11" s="117"/>
      <c r="C11" s="113">
        <v>29</v>
      </c>
      <c r="D11" s="114"/>
      <c r="E11" s="116"/>
    </row>
    <row r="12" s="101" customFormat="1" ht="26.25" customHeight="1" spans="1:5">
      <c r="A12" s="111" t="s">
        <v>685</v>
      </c>
      <c r="B12" s="117">
        <f>SUM(B13,,B20,B24,B26)</f>
        <v>8073</v>
      </c>
      <c r="C12" s="117">
        <f>SUM(C13,,C20,C24,C26)</f>
        <v>31528</v>
      </c>
      <c r="D12" s="114">
        <f>C12/B12</f>
        <v>3.90536355753747</v>
      </c>
      <c r="E12" s="116"/>
    </row>
    <row r="13" s="101" customFormat="1" ht="31.5" customHeight="1" spans="1:5">
      <c r="A13" s="111" t="s">
        <v>708</v>
      </c>
      <c r="B13" s="113">
        <v>8073</v>
      </c>
      <c r="C13" s="113">
        <f>C14+C15+C17+C18</f>
        <v>31528</v>
      </c>
      <c r="D13" s="114">
        <f>C13/B13</f>
        <v>3.90536355753747</v>
      </c>
      <c r="E13" s="116"/>
    </row>
    <row r="14" s="101" customFormat="1" ht="26.25" customHeight="1" spans="1:5">
      <c r="A14" s="111" t="s">
        <v>709</v>
      </c>
      <c r="B14" s="117">
        <v>8073</v>
      </c>
      <c r="C14" s="113">
        <v>11966</v>
      </c>
      <c r="D14" s="114">
        <f>C14/B14</f>
        <v>1.482224699616</v>
      </c>
      <c r="E14" s="116"/>
    </row>
    <row r="15" s="101" customFormat="1" ht="26.25" customHeight="1" spans="1:5">
      <c r="A15" s="111" t="s">
        <v>710</v>
      </c>
      <c r="B15" s="117"/>
      <c r="C15" s="113">
        <v>17376</v>
      </c>
      <c r="D15" s="114"/>
      <c r="E15" s="116"/>
    </row>
    <row r="16" s="101" customFormat="1" ht="26.25" customHeight="1" spans="1:5">
      <c r="A16" s="111" t="s">
        <v>711</v>
      </c>
      <c r="B16" s="117"/>
      <c r="C16" s="113"/>
      <c r="D16" s="114"/>
      <c r="E16" s="116"/>
    </row>
    <row r="17" s="101" customFormat="1" ht="30.75" customHeight="1" spans="1:5">
      <c r="A17" s="111" t="s">
        <v>712</v>
      </c>
      <c r="B17" s="117"/>
      <c r="C17" s="113">
        <v>292</v>
      </c>
      <c r="D17" s="114"/>
      <c r="E17" s="116"/>
    </row>
    <row r="18" s="101" customFormat="1" ht="26.25" customHeight="1" spans="1:5">
      <c r="A18" s="111" t="s">
        <v>713</v>
      </c>
      <c r="B18" s="117"/>
      <c r="C18" s="113">
        <v>1894</v>
      </c>
      <c r="D18" s="114"/>
      <c r="E18" s="116"/>
    </row>
    <row r="19" s="101" customFormat="1" ht="26.25" customHeight="1" spans="1:5">
      <c r="A19" s="111" t="s">
        <v>714</v>
      </c>
      <c r="B19" s="117"/>
      <c r="C19" s="113"/>
      <c r="D19" s="114"/>
      <c r="E19" s="116"/>
    </row>
    <row r="20" s="101" customFormat="1" ht="32.25" customHeight="1" spans="1:5">
      <c r="A20" s="111" t="s">
        <v>715</v>
      </c>
      <c r="B20" s="117"/>
      <c r="C20" s="113"/>
      <c r="D20" s="114"/>
      <c r="E20" s="116"/>
    </row>
    <row r="21" s="101" customFormat="1" ht="26.25" customHeight="1" spans="1:5">
      <c r="A21" s="111" t="s">
        <v>709</v>
      </c>
      <c r="B21" s="117"/>
      <c r="C21" s="113"/>
      <c r="D21" s="114"/>
      <c r="E21" s="116"/>
    </row>
    <row r="22" s="101" customFormat="1" ht="26.25" customHeight="1" spans="1:5">
      <c r="A22" s="111" t="s">
        <v>710</v>
      </c>
      <c r="B22" s="117"/>
      <c r="C22" s="113"/>
      <c r="D22" s="114"/>
      <c r="E22" s="116"/>
    </row>
    <row r="23" s="101" customFormat="1" ht="26.25" customHeight="1" spans="1:5">
      <c r="A23" s="111" t="s">
        <v>716</v>
      </c>
      <c r="B23" s="117"/>
      <c r="C23" s="113"/>
      <c r="D23" s="114"/>
      <c r="E23" s="116"/>
    </row>
    <row r="24" s="101" customFormat="1" ht="26.25" customHeight="1" spans="1:5">
      <c r="A24" s="111" t="s">
        <v>717</v>
      </c>
      <c r="B24" s="117"/>
      <c r="C24" s="113"/>
      <c r="D24" s="114"/>
      <c r="E24" s="116"/>
    </row>
    <row r="25" s="101" customFormat="1" ht="26.25" customHeight="1" spans="1:5">
      <c r="A25" s="111" t="s">
        <v>709</v>
      </c>
      <c r="B25" s="117"/>
      <c r="C25" s="113"/>
      <c r="D25" s="114"/>
      <c r="E25" s="116"/>
    </row>
    <row r="26" s="101" customFormat="1" ht="26.25" customHeight="1" spans="1:5">
      <c r="A26" s="111" t="s">
        <v>718</v>
      </c>
      <c r="B26" s="117"/>
      <c r="C26" s="113"/>
      <c r="D26" s="114"/>
      <c r="E26" s="116"/>
    </row>
    <row r="27" s="101" customFormat="1" ht="26.25" customHeight="1" spans="1:5">
      <c r="A27" s="111" t="s">
        <v>719</v>
      </c>
      <c r="B27" s="117"/>
      <c r="C27" s="113"/>
      <c r="D27" s="114"/>
      <c r="E27" s="116"/>
    </row>
    <row r="28" s="101" customFormat="1" ht="26.25" customHeight="1" spans="1:5">
      <c r="A28" s="111" t="s">
        <v>720</v>
      </c>
      <c r="B28" s="117"/>
      <c r="C28" s="113"/>
      <c r="D28" s="114"/>
      <c r="E28" s="116"/>
    </row>
    <row r="29" s="101" customFormat="1" ht="33" customHeight="1" spans="1:5">
      <c r="A29" s="111" t="s">
        <v>721</v>
      </c>
      <c r="B29" s="117"/>
      <c r="C29" s="113"/>
      <c r="D29" s="114"/>
      <c r="E29" s="116"/>
    </row>
    <row r="30" s="101" customFormat="1" ht="26.25" customHeight="1" spans="1:5">
      <c r="A30" s="111" t="s">
        <v>722</v>
      </c>
      <c r="B30" s="117"/>
      <c r="C30" s="113">
        <f>SUM(C31:C33)</f>
        <v>0</v>
      </c>
      <c r="D30" s="114"/>
      <c r="E30" s="116"/>
    </row>
    <row r="31" s="101" customFormat="1" ht="26.25" customHeight="1" spans="1:5">
      <c r="A31" s="111" t="s">
        <v>723</v>
      </c>
      <c r="B31" s="117"/>
      <c r="C31" s="113"/>
      <c r="D31" s="114"/>
      <c r="E31" s="116"/>
    </row>
    <row r="32" s="101" customFormat="1" ht="26.25" customHeight="1" spans="1:5">
      <c r="A32" s="111" t="s">
        <v>724</v>
      </c>
      <c r="B32" s="117"/>
      <c r="C32" s="113"/>
      <c r="D32" s="114"/>
      <c r="E32" s="116"/>
    </row>
    <row r="33" s="101" customFormat="1" ht="31.5" customHeight="1" spans="1:5">
      <c r="A33" s="111" t="s">
        <v>725</v>
      </c>
      <c r="B33" s="117"/>
      <c r="C33" s="113"/>
      <c r="D33" s="114"/>
      <c r="E33" s="116"/>
    </row>
    <row r="34" s="101" customFormat="1" ht="26.25" customHeight="1" spans="1:5">
      <c r="A34" s="111" t="s">
        <v>726</v>
      </c>
      <c r="B34" s="117"/>
      <c r="C34" s="113">
        <f>C35+C42</f>
        <v>45760</v>
      </c>
      <c r="D34" s="114"/>
      <c r="E34" s="116"/>
    </row>
    <row r="35" s="101" customFormat="1" ht="32.25" customHeight="1" spans="1:5">
      <c r="A35" s="111" t="s">
        <v>727</v>
      </c>
      <c r="B35" s="117"/>
      <c r="C35" s="113">
        <f>SUM(C36:C38)</f>
        <v>45500</v>
      </c>
      <c r="D35" s="114"/>
      <c r="E35" s="116"/>
    </row>
    <row r="36" s="101" customFormat="1" ht="26.25" customHeight="1" spans="1:5">
      <c r="A36" s="111" t="s">
        <v>728</v>
      </c>
      <c r="B36" s="117"/>
      <c r="C36" s="113"/>
      <c r="D36" s="114"/>
      <c r="E36" s="116"/>
    </row>
    <row r="37" s="101" customFormat="1" ht="30.75" customHeight="1" spans="1:5">
      <c r="A37" s="111" t="s">
        <v>729</v>
      </c>
      <c r="B37" s="117"/>
      <c r="C37" s="113">
        <v>45500</v>
      </c>
      <c r="D37" s="114"/>
      <c r="E37" s="116"/>
    </row>
    <row r="38" s="101" customFormat="1" ht="26.25" customHeight="1" spans="1:5">
      <c r="A38" s="111" t="s">
        <v>730</v>
      </c>
      <c r="B38" s="117"/>
      <c r="C38" s="113"/>
      <c r="D38" s="114"/>
      <c r="E38" s="116"/>
    </row>
    <row r="39" s="101" customFormat="1" ht="26.25" customHeight="1" spans="1:5">
      <c r="A39" s="111" t="s">
        <v>731</v>
      </c>
      <c r="B39" s="117"/>
      <c r="C39" s="113">
        <f>SUM(C40:C41)</f>
        <v>0</v>
      </c>
      <c r="D39" s="114"/>
      <c r="E39" s="116"/>
    </row>
    <row r="40" s="101" customFormat="1" ht="26.25" customHeight="1" spans="1:5">
      <c r="A40" s="111" t="s">
        <v>732</v>
      </c>
      <c r="B40" s="117"/>
      <c r="C40" s="113"/>
      <c r="D40" s="114"/>
      <c r="E40" s="116"/>
    </row>
    <row r="41" s="101" customFormat="1" ht="26.25" customHeight="1" spans="1:5">
      <c r="A41" s="111" t="s">
        <v>733</v>
      </c>
      <c r="B41" s="117"/>
      <c r="C41" s="113"/>
      <c r="D41" s="114"/>
      <c r="E41" s="116"/>
    </row>
    <row r="42" s="101" customFormat="1" ht="34.5" customHeight="1" spans="1:5">
      <c r="A42" s="111" t="s">
        <v>734</v>
      </c>
      <c r="B42" s="117"/>
      <c r="C42" s="113">
        <v>260</v>
      </c>
      <c r="D42" s="114"/>
      <c r="E42" s="116"/>
    </row>
    <row r="43" s="101" customFormat="1" ht="26.25" customHeight="1" spans="1:5">
      <c r="A43" s="111" t="s">
        <v>735</v>
      </c>
      <c r="B43" s="117"/>
      <c r="C43" s="113"/>
      <c r="D43" s="114"/>
      <c r="E43" s="116"/>
    </row>
    <row r="44" s="101" customFormat="1" ht="26.25" customHeight="1" spans="1:5">
      <c r="A44" s="111" t="s">
        <v>736</v>
      </c>
      <c r="B44" s="117"/>
      <c r="C44" s="113">
        <v>259</v>
      </c>
      <c r="D44" s="114"/>
      <c r="E44" s="116"/>
    </row>
    <row r="45" s="101" customFormat="1" ht="26.25" customHeight="1" spans="1:5">
      <c r="A45" s="111" t="s">
        <v>737</v>
      </c>
      <c r="B45" s="117"/>
      <c r="C45" s="113"/>
      <c r="D45" s="114"/>
      <c r="E45" s="116"/>
    </row>
    <row r="46" s="101" customFormat="1" ht="26.25" customHeight="1" spans="1:5">
      <c r="A46" s="111" t="s">
        <v>738</v>
      </c>
      <c r="B46" s="117"/>
      <c r="C46" s="113">
        <v>1</v>
      </c>
      <c r="D46" s="114"/>
      <c r="E46" s="116"/>
    </row>
    <row r="47" s="101" customFormat="1" ht="26.25" customHeight="1" spans="1:5">
      <c r="A47" s="111" t="s">
        <v>739</v>
      </c>
      <c r="B47" s="113">
        <v>1927</v>
      </c>
      <c r="C47" s="113">
        <f>C48</f>
        <v>1882</v>
      </c>
      <c r="D47" s="114">
        <f>C47/B47</f>
        <v>0.976647638816814</v>
      </c>
      <c r="E47" s="116"/>
    </row>
    <row r="48" s="101" customFormat="1" ht="26.25" customHeight="1" spans="1:5">
      <c r="A48" s="111" t="s">
        <v>740</v>
      </c>
      <c r="B48" s="113">
        <v>1927</v>
      </c>
      <c r="C48" s="113">
        <f>C49+C50+C51</f>
        <v>1882</v>
      </c>
      <c r="D48" s="114">
        <f>C48/B48</f>
        <v>0.976647638816814</v>
      </c>
      <c r="E48" s="116"/>
    </row>
    <row r="49" s="101" customFormat="1" ht="26.25" customHeight="1" spans="1:5">
      <c r="A49" s="111" t="s">
        <v>741</v>
      </c>
      <c r="B49" s="113"/>
      <c r="C49" s="113">
        <v>345</v>
      </c>
      <c r="D49" s="114"/>
      <c r="E49" s="116"/>
    </row>
    <row r="50" s="101" customFormat="1" ht="26.25" customHeight="1" spans="1:5">
      <c r="A50" s="111" t="s">
        <v>742</v>
      </c>
      <c r="B50" s="113"/>
      <c r="C50" s="113">
        <v>738</v>
      </c>
      <c r="D50" s="114"/>
      <c r="E50" s="116"/>
    </row>
    <row r="51" s="101" customFormat="1" ht="26.25" customHeight="1" spans="1:5">
      <c r="A51" s="111" t="s">
        <v>743</v>
      </c>
      <c r="B51" s="113"/>
      <c r="C51" s="113">
        <v>799</v>
      </c>
      <c r="D51" s="114"/>
      <c r="E51" s="116"/>
    </row>
    <row r="52" s="101" customFormat="1" ht="26.25" customHeight="1" spans="1:5">
      <c r="A52" s="111" t="s">
        <v>744</v>
      </c>
      <c r="B52" s="113"/>
      <c r="C52" s="113">
        <f>C53</f>
        <v>49</v>
      </c>
      <c r="D52" s="114"/>
      <c r="E52" s="116"/>
    </row>
    <row r="53" s="101" customFormat="1" ht="26.25" customHeight="1" spans="1:5">
      <c r="A53" s="111" t="s">
        <v>745</v>
      </c>
      <c r="B53" s="113"/>
      <c r="C53" s="113">
        <f>C54+C55+C56</f>
        <v>49</v>
      </c>
      <c r="D53" s="114"/>
      <c r="E53" s="116"/>
    </row>
    <row r="54" s="101" customFormat="1" ht="26.25" customHeight="1" spans="1:5">
      <c r="A54" s="111" t="s">
        <v>746</v>
      </c>
      <c r="B54" s="113"/>
      <c r="C54" s="113">
        <v>49</v>
      </c>
      <c r="D54" s="114"/>
      <c r="E54" s="116"/>
    </row>
    <row r="55" s="101" customFormat="1" ht="33" customHeight="1" spans="1:5">
      <c r="A55" s="111" t="s">
        <v>747</v>
      </c>
      <c r="B55" s="113"/>
      <c r="C55" s="113"/>
      <c r="D55" s="114"/>
      <c r="E55" s="116"/>
    </row>
    <row r="56" s="101" customFormat="1" ht="33" customHeight="1" spans="1:5">
      <c r="A56" s="111" t="s">
        <v>748</v>
      </c>
      <c r="B56" s="113"/>
      <c r="C56" s="113"/>
      <c r="D56" s="114"/>
      <c r="E56" s="116"/>
    </row>
    <row r="57" s="101" customFormat="1" ht="33" customHeight="1" spans="1:5">
      <c r="A57" s="111" t="s">
        <v>749</v>
      </c>
      <c r="B57" s="113"/>
      <c r="C57" s="113"/>
      <c r="D57" s="114"/>
      <c r="E57" s="116"/>
    </row>
    <row r="58" s="101" customFormat="1" ht="33" customHeight="1" spans="1:5">
      <c r="A58" s="111" t="s">
        <v>750</v>
      </c>
      <c r="B58" s="113"/>
      <c r="C58" s="113"/>
      <c r="D58" s="114"/>
      <c r="E58" s="116"/>
    </row>
    <row r="59" s="101" customFormat="1" ht="33" customHeight="1" spans="1:5">
      <c r="A59" s="111" t="s">
        <v>751</v>
      </c>
      <c r="B59" s="113"/>
      <c r="C59" s="113"/>
      <c r="D59" s="114"/>
      <c r="E59" s="116"/>
    </row>
    <row r="60" s="101" customFormat="1" ht="33" customHeight="1" spans="1:5">
      <c r="A60" s="111" t="s">
        <v>752</v>
      </c>
      <c r="B60" s="113"/>
      <c r="C60" s="113"/>
      <c r="D60" s="114"/>
      <c r="E60" s="116"/>
    </row>
    <row r="61" s="101" customFormat="1" ht="33" customHeight="1" spans="1:5">
      <c r="A61" s="111" t="s">
        <v>753</v>
      </c>
      <c r="B61" s="113"/>
      <c r="C61" s="113"/>
      <c r="D61" s="114"/>
      <c r="E61" s="116"/>
    </row>
    <row r="62" s="101" customFormat="1" ht="33" customHeight="1" spans="1:5">
      <c r="A62" s="111" t="s">
        <v>754</v>
      </c>
      <c r="B62" s="113"/>
      <c r="C62" s="113"/>
      <c r="D62" s="114"/>
      <c r="E62" s="116"/>
    </row>
    <row r="63" s="101" customFormat="1" ht="33" customHeight="1" spans="1:5">
      <c r="A63" s="111" t="s">
        <v>755</v>
      </c>
      <c r="B63" s="113"/>
      <c r="C63" s="113"/>
      <c r="D63" s="114"/>
      <c r="E63" s="116"/>
    </row>
    <row r="64" s="101" customFormat="1" ht="33" customHeight="1" spans="1:5">
      <c r="A64" s="111" t="s">
        <v>756</v>
      </c>
      <c r="B64" s="113"/>
      <c r="C64" s="113"/>
      <c r="D64" s="114"/>
      <c r="E64" s="116"/>
    </row>
    <row r="65" s="101" customFormat="1" ht="26.25" customHeight="1" spans="1:5">
      <c r="A65" s="110" t="s">
        <v>757</v>
      </c>
      <c r="B65" s="118">
        <f>B8+B12+B34+B47+B5+B30+B52</f>
        <v>10000</v>
      </c>
      <c r="C65" s="118">
        <f>C8+C12+C34+C47+C5+C30+C52+C57</f>
        <v>79324</v>
      </c>
      <c r="D65" s="114">
        <f t="shared" ref="D65:D70" si="0">C65/B65</f>
        <v>7.9324</v>
      </c>
      <c r="E65" s="119"/>
    </row>
    <row r="66" s="104" customFormat="1" ht="26.25" customHeight="1" spans="1:5">
      <c r="A66" s="112" t="s">
        <v>692</v>
      </c>
      <c r="B66" s="113"/>
      <c r="C66" s="113"/>
      <c r="D66" s="116"/>
      <c r="E66" s="116"/>
    </row>
    <row r="67" s="101" customFormat="1" ht="26.25" customHeight="1" spans="1:5">
      <c r="A67" s="120" t="s">
        <v>693</v>
      </c>
      <c r="B67" s="113"/>
      <c r="C67" s="113">
        <v>2900</v>
      </c>
      <c r="D67" s="116"/>
      <c r="E67" s="116"/>
    </row>
    <row r="68" s="101" customFormat="1" ht="26.25" customHeight="1" spans="1:5">
      <c r="A68" s="112" t="s">
        <v>694</v>
      </c>
      <c r="B68" s="113">
        <v>30000</v>
      </c>
      <c r="C68" s="113">
        <v>22568</v>
      </c>
      <c r="D68" s="114">
        <f t="shared" si="0"/>
        <v>0.752266666666667</v>
      </c>
      <c r="E68" s="116"/>
    </row>
    <row r="69" s="104" customFormat="1" ht="26.25" customHeight="1" spans="1:5">
      <c r="A69" s="110" t="s">
        <v>695</v>
      </c>
      <c r="B69" s="118"/>
      <c r="C69" s="118">
        <v>10297</v>
      </c>
      <c r="D69" s="119"/>
      <c r="E69" s="119"/>
    </row>
    <row r="70" s="101" customFormat="1" ht="26.25" customHeight="1" spans="1:5">
      <c r="A70" s="110" t="s">
        <v>758</v>
      </c>
      <c r="B70" s="118">
        <v>40000</v>
      </c>
      <c r="C70" s="118">
        <f>C65+C67+C68+C66+C69</f>
        <v>115089</v>
      </c>
      <c r="D70" s="114">
        <f t="shared" si="0"/>
        <v>2.877225</v>
      </c>
      <c r="E70" s="116"/>
    </row>
    <row r="72" s="101" customFormat="1" ht="17.1" customHeight="1" spans="1:5">
      <c r="A72" s="105"/>
      <c r="B72" s="105"/>
      <c r="C72" s="105"/>
      <c r="D72" s="105"/>
      <c r="E72" s="105"/>
    </row>
  </sheetData>
  <mergeCells count="1">
    <mergeCell ref="A2:E2"/>
  </mergeCells>
  <pageMargins left="0.751388888888889" right="0.751388888888889" top="1" bottom="1" header="0.511805555555556" footer="0.511805555555556"/>
  <pageSetup paperSize="9" scale="82" orientation="portrait" horizontalDpi="600"/>
  <headerFooter/>
  <rowBreaks count="1" manualBreakCount="1">
    <brk id="30" max="4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3" tint="0.6"/>
  </sheetPr>
  <dimension ref="A1:B17"/>
  <sheetViews>
    <sheetView workbookViewId="0">
      <selection activeCell="D8" sqref="D8"/>
    </sheetView>
  </sheetViews>
  <sheetFormatPr defaultColWidth="9" defaultRowHeight="14.25" outlineLevelCol="1"/>
  <cols>
    <col min="1" max="1" width="38.6666666666667" customWidth="1"/>
    <col min="2" max="2" width="39.4166666666667" customWidth="1"/>
  </cols>
  <sheetData>
    <row r="1" customFormat="1" spans="1:1">
      <c r="A1" s="25" t="s">
        <v>759</v>
      </c>
    </row>
    <row r="2" ht="36.75" customHeight="1" spans="1:2">
      <c r="A2" s="42" t="s">
        <v>760</v>
      </c>
      <c r="B2" s="42"/>
    </row>
    <row r="3" ht="23" customHeight="1" spans="1:2">
      <c r="A3" s="43"/>
      <c r="B3" s="44" t="s">
        <v>33</v>
      </c>
    </row>
    <row r="4" s="41" customFormat="1" ht="23" customHeight="1" spans="1:2">
      <c r="A4" s="92" t="s">
        <v>620</v>
      </c>
      <c r="B4" s="93" t="s">
        <v>42</v>
      </c>
    </row>
    <row r="5" ht="23" customHeight="1" spans="1:2">
      <c r="A5" s="94" t="s">
        <v>761</v>
      </c>
      <c r="B5" s="95"/>
    </row>
    <row r="6" ht="23" customHeight="1" spans="1:2">
      <c r="A6" s="96" t="s">
        <v>762</v>
      </c>
      <c r="B6" s="95">
        <v>48570</v>
      </c>
    </row>
    <row r="7" ht="23" customHeight="1" spans="1:2">
      <c r="A7" s="49" t="s">
        <v>763</v>
      </c>
      <c r="B7" s="95"/>
    </row>
    <row r="8" ht="23" customHeight="1" spans="1:2">
      <c r="A8" s="49" t="s">
        <v>764</v>
      </c>
      <c r="B8" s="95">
        <v>10</v>
      </c>
    </row>
    <row r="9" ht="23" customHeight="1" spans="1:2">
      <c r="A9" s="49" t="s">
        <v>765</v>
      </c>
      <c r="B9" s="95">
        <v>150</v>
      </c>
    </row>
    <row r="10" ht="23" customHeight="1" spans="1:2">
      <c r="A10" s="49" t="s">
        <v>766</v>
      </c>
      <c r="B10" s="95"/>
    </row>
    <row r="11" ht="23" customHeight="1" spans="1:2">
      <c r="A11" s="49" t="s">
        <v>767</v>
      </c>
      <c r="B11" s="95">
        <v>48260</v>
      </c>
    </row>
    <row r="12" ht="23" customHeight="1" spans="1:2">
      <c r="A12" s="49" t="s">
        <v>768</v>
      </c>
      <c r="B12" s="95"/>
    </row>
    <row r="13" ht="23" customHeight="1" spans="1:2">
      <c r="A13" s="49" t="s">
        <v>769</v>
      </c>
      <c r="B13" s="95"/>
    </row>
    <row r="14" ht="23" customHeight="1" spans="1:2">
      <c r="A14" s="49" t="s">
        <v>770</v>
      </c>
      <c r="B14" s="95"/>
    </row>
    <row r="15" ht="23" customHeight="1" spans="1:2">
      <c r="A15" s="49" t="s">
        <v>771</v>
      </c>
      <c r="B15" s="95">
        <v>150</v>
      </c>
    </row>
    <row r="16" ht="23" customHeight="1" spans="1:2">
      <c r="A16" s="97" t="s">
        <v>772</v>
      </c>
      <c r="B16" s="98">
        <f>B6</f>
        <v>48570</v>
      </c>
    </row>
    <row r="17" ht="19.5" customHeight="1" spans="1:2">
      <c r="A17" s="99"/>
      <c r="B17" s="99"/>
    </row>
  </sheetData>
  <mergeCells count="2">
    <mergeCell ref="A2:B2"/>
    <mergeCell ref="A17:B17"/>
  </mergeCells>
  <pageMargins left="0.75" right="0.75" top="1" bottom="1" header="0.5" footer="0.5"/>
  <pageSetup paperSize="9" scale="98" orientation="portrait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3" tint="0.6"/>
  </sheetPr>
  <dimension ref="A1:E21"/>
  <sheetViews>
    <sheetView showZeros="0" topLeftCell="A4" workbookViewId="0">
      <selection activeCell="J12" sqref="J12"/>
    </sheetView>
  </sheetViews>
  <sheetFormatPr defaultColWidth="9" defaultRowHeight="14.25" outlineLevelCol="4"/>
  <cols>
    <col min="1" max="1" width="29.5833333333333" customWidth="1"/>
    <col min="2" max="4" width="16.0833333333333" customWidth="1"/>
  </cols>
  <sheetData>
    <row r="1" spans="1:1">
      <c r="A1" s="25" t="s">
        <v>773</v>
      </c>
    </row>
    <row r="2" ht="42.75" customHeight="1" spans="1:5">
      <c r="A2" s="27" t="s">
        <v>774</v>
      </c>
      <c r="B2" s="27"/>
      <c r="C2" s="27"/>
      <c r="D2" s="27"/>
      <c r="E2" s="67"/>
    </row>
    <row r="3" ht="23" customHeight="1" spans="1:5">
      <c r="A3" s="51"/>
      <c r="B3" s="68"/>
      <c r="C3" s="69"/>
      <c r="D3" s="53" t="s">
        <v>775</v>
      </c>
      <c r="E3" s="70"/>
    </row>
    <row r="4" s="41" customFormat="1" ht="23" customHeight="1" spans="1:5">
      <c r="A4" s="71" t="s">
        <v>776</v>
      </c>
      <c r="B4" s="72"/>
      <c r="C4" s="72"/>
      <c r="D4" s="73"/>
      <c r="E4" s="55"/>
    </row>
    <row r="5" s="41" customFormat="1" ht="23" customHeight="1" spans="1:5">
      <c r="A5" s="74" t="s">
        <v>34</v>
      </c>
      <c r="B5" s="54" t="s">
        <v>40</v>
      </c>
      <c r="C5" s="54" t="s">
        <v>42</v>
      </c>
      <c r="D5" s="75" t="s">
        <v>777</v>
      </c>
      <c r="E5" s="55"/>
    </row>
    <row r="6" ht="23" customHeight="1" spans="1:5">
      <c r="A6" s="76" t="s">
        <v>778</v>
      </c>
      <c r="B6" s="58"/>
      <c r="C6" s="59"/>
      <c r="D6" s="77"/>
      <c r="E6" s="61"/>
    </row>
    <row r="7" ht="35" customHeight="1" spans="1:5">
      <c r="A7" s="76" t="s">
        <v>779</v>
      </c>
      <c r="B7" s="59" t="s">
        <v>780</v>
      </c>
      <c r="C7" s="59" t="s">
        <v>781</v>
      </c>
      <c r="D7" s="77">
        <v>0</v>
      </c>
      <c r="E7" s="61"/>
    </row>
    <row r="8" ht="23" customHeight="1" spans="1:5">
      <c r="A8" s="78"/>
      <c r="B8" s="79"/>
      <c r="C8" s="79"/>
      <c r="D8" s="77"/>
      <c r="E8" s="61"/>
    </row>
    <row r="9" ht="23" customHeight="1" spans="1:5">
      <c r="A9" s="80"/>
      <c r="B9" s="81"/>
      <c r="C9" s="79"/>
      <c r="D9" s="77"/>
      <c r="E9" s="61"/>
    </row>
    <row r="10" ht="23" customHeight="1" spans="1:5">
      <c r="A10" s="80"/>
      <c r="B10" s="81"/>
      <c r="C10" s="79"/>
      <c r="D10" s="77"/>
      <c r="E10" s="61"/>
    </row>
    <row r="11" ht="23" customHeight="1" spans="1:5">
      <c r="A11" s="80"/>
      <c r="B11" s="81"/>
      <c r="C11" s="79"/>
      <c r="D11" s="77"/>
      <c r="E11" s="61"/>
    </row>
    <row r="12" ht="23" customHeight="1" spans="1:5">
      <c r="A12" s="80"/>
      <c r="B12" s="81"/>
      <c r="C12" s="79"/>
      <c r="D12" s="77"/>
      <c r="E12" s="61"/>
    </row>
    <row r="13" ht="23" customHeight="1" spans="1:5">
      <c r="A13" s="80"/>
      <c r="B13" s="81"/>
      <c r="C13" s="79"/>
      <c r="D13" s="77"/>
      <c r="E13" s="61"/>
    </row>
    <row r="14" ht="23" customHeight="1" spans="1:5">
      <c r="A14" s="80"/>
      <c r="B14" s="81"/>
      <c r="C14" s="79"/>
      <c r="D14" s="77"/>
      <c r="E14" s="61"/>
    </row>
    <row r="15" ht="23" customHeight="1" spans="1:5">
      <c r="A15" s="80"/>
      <c r="B15" s="81"/>
      <c r="C15" s="79"/>
      <c r="D15" s="77"/>
      <c r="E15" s="61"/>
    </row>
    <row r="16" ht="23" customHeight="1" spans="1:5">
      <c r="A16" s="74" t="s">
        <v>67</v>
      </c>
      <c r="B16" s="65" t="s">
        <v>780</v>
      </c>
      <c r="C16" s="82" t="str">
        <f>C7</f>
        <v>351</v>
      </c>
      <c r="D16" s="83">
        <v>0</v>
      </c>
      <c r="E16" s="55"/>
    </row>
    <row r="17" ht="23" customHeight="1" spans="1:5">
      <c r="A17" s="80"/>
      <c r="B17" s="59"/>
      <c r="C17" s="59"/>
      <c r="D17" s="77"/>
      <c r="E17" s="61"/>
    </row>
    <row r="18" ht="23" customHeight="1" spans="1:5">
      <c r="A18" s="76" t="s">
        <v>782</v>
      </c>
      <c r="B18" s="58" t="s">
        <v>780</v>
      </c>
      <c r="C18" s="84">
        <v>57</v>
      </c>
      <c r="D18" s="77"/>
      <c r="E18" s="61"/>
    </row>
    <row r="19" ht="23" customHeight="1" spans="1:5">
      <c r="A19" s="85" t="s">
        <v>603</v>
      </c>
      <c r="B19" s="86" t="s">
        <v>780</v>
      </c>
      <c r="C19" s="87" t="s">
        <v>783</v>
      </c>
      <c r="D19" s="88">
        <v>0</v>
      </c>
      <c r="E19" s="55"/>
    </row>
    <row r="20" spans="3:3">
      <c r="C20" s="91"/>
    </row>
    <row r="21" spans="1:3">
      <c r="A21" s="89"/>
      <c r="B21" s="90"/>
      <c r="C21" s="90"/>
    </row>
  </sheetData>
  <mergeCells count="2">
    <mergeCell ref="A2:D2"/>
    <mergeCell ref="A4:D4"/>
  </mergeCells>
  <pageMargins left="0.788888888888889" right="0.788888888888889" top="0.788888888888889" bottom="0.788888888888889" header="0.5" footer="0.5"/>
  <pageSetup paperSize="9" orientation="portrait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3" tint="0.6"/>
  </sheetPr>
  <dimension ref="A1:F19"/>
  <sheetViews>
    <sheetView showZeros="0" topLeftCell="A9" workbookViewId="0">
      <selection activeCell="A6" sqref="A6:A7"/>
    </sheetView>
  </sheetViews>
  <sheetFormatPr defaultColWidth="9" defaultRowHeight="14.25" outlineLevelCol="5"/>
  <cols>
    <col min="1" max="1" width="31.1666666666667" customWidth="1"/>
    <col min="2" max="2" width="11.625" customWidth="1"/>
    <col min="3" max="3" width="13.25" customWidth="1"/>
    <col min="4" max="4" width="12.375" customWidth="1"/>
    <col min="5" max="5" width="15.9166666666667" customWidth="1"/>
  </cols>
  <sheetData>
    <row r="1" spans="1:1">
      <c r="A1" s="25" t="s">
        <v>784</v>
      </c>
    </row>
    <row r="2" ht="35" customHeight="1" spans="1:6">
      <c r="A2" s="27" t="s">
        <v>785</v>
      </c>
      <c r="B2" s="27"/>
      <c r="C2" s="27"/>
      <c r="D2" s="27"/>
      <c r="E2" s="27"/>
      <c r="F2" s="67"/>
    </row>
    <row r="3" ht="15.75" spans="1:6">
      <c r="A3" s="51"/>
      <c r="B3" s="52"/>
      <c r="C3" s="52"/>
      <c r="D3" s="52"/>
      <c r="E3" s="53" t="s">
        <v>775</v>
      </c>
      <c r="F3" s="70"/>
    </row>
    <row r="4" s="41" customFormat="1" ht="23" customHeight="1" spans="1:6">
      <c r="A4" s="54" t="s">
        <v>786</v>
      </c>
      <c r="B4" s="54"/>
      <c r="C4" s="54"/>
      <c r="D4" s="54"/>
      <c r="E4" s="54"/>
      <c r="F4" s="55"/>
    </row>
    <row r="5" s="41" customFormat="1" ht="30" customHeight="1" spans="1:6">
      <c r="A5" s="54" t="s">
        <v>472</v>
      </c>
      <c r="B5" s="54" t="s">
        <v>40</v>
      </c>
      <c r="C5" s="54" t="s">
        <v>41</v>
      </c>
      <c r="D5" s="54" t="s">
        <v>42</v>
      </c>
      <c r="E5" s="56" t="s">
        <v>787</v>
      </c>
      <c r="F5" s="55"/>
    </row>
    <row r="6" ht="30" customHeight="1" spans="1:6">
      <c r="A6" s="57" t="s">
        <v>788</v>
      </c>
      <c r="B6" s="58"/>
      <c r="C6" s="58"/>
      <c r="D6" s="59"/>
      <c r="E6" s="60"/>
      <c r="F6" s="61"/>
    </row>
    <row r="7" ht="40" customHeight="1" spans="1:6">
      <c r="A7" s="62" t="s">
        <v>789</v>
      </c>
      <c r="B7" s="58"/>
      <c r="C7" s="58"/>
      <c r="D7" s="59"/>
      <c r="E7" s="60"/>
      <c r="F7" s="61"/>
    </row>
    <row r="8" ht="23" customHeight="1" spans="1:6">
      <c r="A8" s="57"/>
      <c r="B8" s="58"/>
      <c r="C8" s="58"/>
      <c r="D8" s="59" t="s">
        <v>780</v>
      </c>
      <c r="E8" s="60">
        <v>0</v>
      </c>
      <c r="F8" s="61"/>
    </row>
    <row r="9" ht="23" customHeight="1" spans="1:6">
      <c r="A9" s="57"/>
      <c r="B9" s="58"/>
      <c r="C9" s="58"/>
      <c r="D9" s="59" t="s">
        <v>780</v>
      </c>
      <c r="E9" s="60">
        <v>0</v>
      </c>
      <c r="F9" s="61"/>
    </row>
    <row r="10" ht="23" customHeight="1" spans="1:6">
      <c r="A10" s="57"/>
      <c r="B10" s="58"/>
      <c r="C10" s="58"/>
      <c r="D10" s="59"/>
      <c r="E10" s="60"/>
      <c r="F10" s="61"/>
    </row>
    <row r="11" ht="23" customHeight="1" spans="1:6">
      <c r="A11" s="57"/>
      <c r="B11" s="58"/>
      <c r="C11" s="58"/>
      <c r="D11" s="59"/>
      <c r="E11" s="60"/>
      <c r="F11" s="61"/>
    </row>
    <row r="12" ht="23" customHeight="1" spans="1:6">
      <c r="A12" s="57"/>
      <c r="B12" s="58"/>
      <c r="C12" s="58"/>
      <c r="D12" s="59"/>
      <c r="E12" s="60"/>
      <c r="F12" s="61"/>
    </row>
    <row r="13" ht="23" customHeight="1" spans="1:6">
      <c r="A13" s="57"/>
      <c r="B13" s="58"/>
      <c r="C13" s="58"/>
      <c r="D13" s="59"/>
      <c r="E13" s="60"/>
      <c r="F13" s="61"/>
    </row>
    <row r="14" ht="23" customHeight="1" spans="1:6">
      <c r="A14" s="57"/>
      <c r="B14" s="58"/>
      <c r="C14" s="58"/>
      <c r="D14" s="59"/>
      <c r="E14" s="60"/>
      <c r="F14" s="61"/>
    </row>
    <row r="15" ht="23" customHeight="1" spans="1:6">
      <c r="A15" s="62"/>
      <c r="B15" s="58"/>
      <c r="C15" s="58"/>
      <c r="D15" s="59"/>
      <c r="E15" s="60"/>
      <c r="F15" s="61"/>
    </row>
    <row r="16" ht="23" customHeight="1" spans="1:6">
      <c r="A16" s="63" t="s">
        <v>95</v>
      </c>
      <c r="B16" s="64" t="s">
        <v>780</v>
      </c>
      <c r="C16" s="64"/>
      <c r="D16" s="65" t="s">
        <v>780</v>
      </c>
      <c r="E16" s="66">
        <v>0</v>
      </c>
      <c r="F16" s="55"/>
    </row>
    <row r="17" ht="23" customHeight="1" spans="1:6">
      <c r="A17" s="57" t="s">
        <v>790</v>
      </c>
      <c r="B17" s="58"/>
      <c r="C17" s="58"/>
      <c r="D17" s="59"/>
      <c r="E17" s="60"/>
      <c r="F17" s="61"/>
    </row>
    <row r="18" ht="23" customHeight="1" spans="1:6">
      <c r="A18" s="62" t="s">
        <v>791</v>
      </c>
      <c r="B18" s="58"/>
      <c r="C18" s="58"/>
      <c r="D18" s="59" t="s">
        <v>783</v>
      </c>
      <c r="E18" s="60"/>
      <c r="F18" s="61"/>
    </row>
    <row r="19" ht="23" customHeight="1" spans="1:6">
      <c r="A19" s="63" t="s">
        <v>604</v>
      </c>
      <c r="B19" s="64" t="s">
        <v>780</v>
      </c>
      <c r="C19" s="64"/>
      <c r="D19" s="65" t="s">
        <v>783</v>
      </c>
      <c r="E19" s="66">
        <v>0</v>
      </c>
      <c r="F19" s="55"/>
    </row>
  </sheetData>
  <mergeCells count="2">
    <mergeCell ref="A2:E2"/>
    <mergeCell ref="A4:E4"/>
  </mergeCells>
  <pageMargins left="0.788888888888889" right="0.788888888888889" top="1" bottom="1" header="0.5" footer="0.5"/>
  <pageSetup paperSize="9" scale="95" orientation="portrait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3" tint="0.6"/>
  </sheetPr>
  <dimension ref="A1:E21"/>
  <sheetViews>
    <sheetView topLeftCell="A2" workbookViewId="0">
      <selection activeCell="F12" sqref="F12"/>
    </sheetView>
  </sheetViews>
  <sheetFormatPr defaultColWidth="9" defaultRowHeight="14.25" outlineLevelCol="4"/>
  <cols>
    <col min="1" max="1" width="29.5833333333333" customWidth="1"/>
    <col min="2" max="4" width="16.0833333333333" customWidth="1"/>
  </cols>
  <sheetData>
    <row r="1" spans="1:1">
      <c r="A1" s="25" t="s">
        <v>792</v>
      </c>
    </row>
    <row r="2" ht="42.75" customHeight="1" spans="1:5">
      <c r="A2" s="27" t="s">
        <v>793</v>
      </c>
      <c r="B2" s="27"/>
      <c r="C2" s="27"/>
      <c r="D2" s="27"/>
      <c r="E2" s="67"/>
    </row>
    <row r="3" ht="23" customHeight="1" spans="1:5">
      <c r="A3" s="51"/>
      <c r="B3" s="68"/>
      <c r="C3" s="69"/>
      <c r="D3" s="53" t="s">
        <v>775</v>
      </c>
      <c r="E3" s="70"/>
    </row>
    <row r="4" s="41" customFormat="1" ht="23" customHeight="1" spans="1:5">
      <c r="A4" s="71" t="s">
        <v>776</v>
      </c>
      <c r="B4" s="72"/>
      <c r="C4" s="72"/>
      <c r="D4" s="73"/>
      <c r="E4" s="55"/>
    </row>
    <row r="5" s="41" customFormat="1" ht="23" customHeight="1" spans="1:5">
      <c r="A5" s="74" t="s">
        <v>34</v>
      </c>
      <c r="B5" s="54" t="s">
        <v>40</v>
      </c>
      <c r="C5" s="54" t="s">
        <v>42</v>
      </c>
      <c r="D5" s="75" t="s">
        <v>777</v>
      </c>
      <c r="E5" s="55"/>
    </row>
    <row r="6" ht="23" customHeight="1" spans="1:5">
      <c r="A6" s="76" t="s">
        <v>778</v>
      </c>
      <c r="B6" s="58"/>
      <c r="C6" s="59"/>
      <c r="D6" s="77"/>
      <c r="E6" s="61"/>
    </row>
    <row r="7" ht="34" customHeight="1" spans="1:5">
      <c r="A7" s="76" t="s">
        <v>779</v>
      </c>
      <c r="B7" s="59" t="s">
        <v>780</v>
      </c>
      <c r="C7" s="59" t="s">
        <v>781</v>
      </c>
      <c r="D7" s="77">
        <v>0</v>
      </c>
      <c r="E7" s="61"/>
    </row>
    <row r="8" ht="23" customHeight="1" spans="1:5">
      <c r="A8" s="78"/>
      <c r="B8" s="79"/>
      <c r="C8" s="79"/>
      <c r="D8" s="77"/>
      <c r="E8" s="61"/>
    </row>
    <row r="9" ht="23" customHeight="1" spans="1:5">
      <c r="A9" s="80"/>
      <c r="B9" s="81"/>
      <c r="C9" s="79"/>
      <c r="D9" s="77"/>
      <c r="E9" s="61"/>
    </row>
    <row r="10" ht="23" customHeight="1" spans="1:5">
      <c r="A10" s="80"/>
      <c r="B10" s="81"/>
      <c r="C10" s="79"/>
      <c r="D10" s="77"/>
      <c r="E10" s="61"/>
    </row>
    <row r="11" ht="23" customHeight="1" spans="1:5">
      <c r="A11" s="80"/>
      <c r="B11" s="81"/>
      <c r="C11" s="79"/>
      <c r="D11" s="77"/>
      <c r="E11" s="61"/>
    </row>
    <row r="12" ht="23" customHeight="1" spans="1:5">
      <c r="A12" s="80"/>
      <c r="B12" s="81"/>
      <c r="C12" s="79"/>
      <c r="D12" s="77"/>
      <c r="E12" s="61"/>
    </row>
    <row r="13" ht="23" customHeight="1" spans="1:5">
      <c r="A13" s="80"/>
      <c r="B13" s="81"/>
      <c r="C13" s="79"/>
      <c r="D13" s="77"/>
      <c r="E13" s="61"/>
    </row>
    <row r="14" ht="23" customHeight="1" spans="1:5">
      <c r="A14" s="80"/>
      <c r="B14" s="81"/>
      <c r="C14" s="79"/>
      <c r="D14" s="77"/>
      <c r="E14" s="61"/>
    </row>
    <row r="15" ht="23" customHeight="1" spans="1:5">
      <c r="A15" s="80"/>
      <c r="B15" s="81"/>
      <c r="C15" s="79"/>
      <c r="D15" s="77"/>
      <c r="E15" s="61"/>
    </row>
    <row r="16" ht="23" customHeight="1" spans="1:5">
      <c r="A16" s="74" t="s">
        <v>67</v>
      </c>
      <c r="B16" s="65" t="s">
        <v>780</v>
      </c>
      <c r="C16" s="82">
        <v>351</v>
      </c>
      <c r="D16" s="83">
        <v>0</v>
      </c>
      <c r="E16" s="55"/>
    </row>
    <row r="17" ht="23" customHeight="1" spans="1:5">
      <c r="A17" s="80"/>
      <c r="B17" s="59"/>
      <c r="C17" s="59"/>
      <c r="D17" s="77"/>
      <c r="E17" s="61"/>
    </row>
    <row r="18" ht="23" customHeight="1" spans="1:5">
      <c r="A18" s="76" t="s">
        <v>782</v>
      </c>
      <c r="B18" s="58" t="s">
        <v>780</v>
      </c>
      <c r="C18" s="84">
        <v>57</v>
      </c>
      <c r="D18" s="77"/>
      <c r="E18" s="61"/>
    </row>
    <row r="19" ht="23" customHeight="1" spans="1:5">
      <c r="A19" s="85" t="s">
        <v>603</v>
      </c>
      <c r="B19" s="86" t="s">
        <v>780</v>
      </c>
      <c r="C19" s="87" t="s">
        <v>783</v>
      </c>
      <c r="D19" s="88">
        <v>0</v>
      </c>
      <c r="E19" s="55"/>
    </row>
    <row r="20" customFormat="1"/>
    <row r="21" spans="1:3">
      <c r="A21" s="89"/>
      <c r="B21" s="90"/>
      <c r="C21" s="90"/>
    </row>
  </sheetData>
  <mergeCells count="2">
    <mergeCell ref="A2:D2"/>
    <mergeCell ref="A4:D4"/>
  </mergeCells>
  <pageMargins left="0.75" right="0.75" top="1" bottom="1" header="0.511805555555556" footer="0.511805555555556"/>
  <pageSetup paperSize="9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3" tint="0.6"/>
  </sheetPr>
  <dimension ref="A1:F19"/>
  <sheetViews>
    <sheetView workbookViewId="0">
      <selection activeCell="C10" sqref="C10"/>
    </sheetView>
  </sheetViews>
  <sheetFormatPr defaultColWidth="9" defaultRowHeight="14.25" outlineLevelCol="5"/>
  <cols>
    <col min="1" max="1" width="31.1666666666667" customWidth="1"/>
    <col min="2" max="4" width="15.9166666666667" customWidth="1"/>
    <col min="5" max="5" width="13.8333333333333" customWidth="1"/>
  </cols>
  <sheetData>
    <row r="1" spans="1:1">
      <c r="A1" s="25" t="s">
        <v>794</v>
      </c>
    </row>
    <row r="2" ht="35" customHeight="1" spans="1:5">
      <c r="A2" s="50" t="s">
        <v>795</v>
      </c>
      <c r="B2" s="50"/>
      <c r="C2" s="50"/>
      <c r="D2" s="50"/>
      <c r="E2" s="50"/>
    </row>
    <row r="3" ht="15.75" spans="1:5">
      <c r="A3" s="51"/>
      <c r="B3" s="52"/>
      <c r="C3" s="52"/>
      <c r="D3" s="53" t="s">
        <v>796</v>
      </c>
      <c r="E3" s="53"/>
    </row>
    <row r="4" s="41" customFormat="1" ht="23" customHeight="1" spans="1:6">
      <c r="A4" s="54" t="s">
        <v>786</v>
      </c>
      <c r="B4" s="54"/>
      <c r="C4" s="54"/>
      <c r="D4" s="54"/>
      <c r="E4" s="54"/>
      <c r="F4" s="55"/>
    </row>
    <row r="5" s="41" customFormat="1" ht="30" customHeight="1" spans="1:6">
      <c r="A5" s="54" t="s">
        <v>472</v>
      </c>
      <c r="B5" s="54" t="s">
        <v>40</v>
      </c>
      <c r="C5" s="54" t="s">
        <v>41</v>
      </c>
      <c r="D5" s="54" t="s">
        <v>42</v>
      </c>
      <c r="E5" s="56" t="s">
        <v>787</v>
      </c>
      <c r="F5" s="55"/>
    </row>
    <row r="6" ht="26" customHeight="1" spans="1:6">
      <c r="A6" s="57" t="s">
        <v>788</v>
      </c>
      <c r="B6" s="58"/>
      <c r="C6" s="58"/>
      <c r="D6" s="59"/>
      <c r="E6" s="60"/>
      <c r="F6" s="61"/>
    </row>
    <row r="7" ht="39" customHeight="1" spans="1:6">
      <c r="A7" s="62" t="s">
        <v>789</v>
      </c>
      <c r="B7" s="58"/>
      <c r="C7" s="58"/>
      <c r="D7" s="59"/>
      <c r="E7" s="60"/>
      <c r="F7" s="61"/>
    </row>
    <row r="8" ht="23" customHeight="1" spans="1:6">
      <c r="A8" s="57"/>
      <c r="B8" s="58"/>
      <c r="C8" s="58"/>
      <c r="D8" s="59" t="s">
        <v>780</v>
      </c>
      <c r="E8" s="60"/>
      <c r="F8" s="61"/>
    </row>
    <row r="9" ht="23" customHeight="1" spans="1:6">
      <c r="A9" s="57"/>
      <c r="B9" s="58"/>
      <c r="C9" s="58"/>
      <c r="D9" s="59" t="s">
        <v>780</v>
      </c>
      <c r="E9" s="60"/>
      <c r="F9" s="61"/>
    </row>
    <row r="10" ht="23" customHeight="1" spans="1:6">
      <c r="A10" s="57"/>
      <c r="B10" s="58"/>
      <c r="C10" s="58"/>
      <c r="D10" s="59"/>
      <c r="E10" s="60"/>
      <c r="F10" s="61"/>
    </row>
    <row r="11" ht="23" customHeight="1" spans="1:6">
      <c r="A11" s="57"/>
      <c r="B11" s="58"/>
      <c r="C11" s="58"/>
      <c r="D11" s="59"/>
      <c r="E11" s="60"/>
      <c r="F11" s="61"/>
    </row>
    <row r="12" ht="23" customHeight="1" spans="1:6">
      <c r="A12" s="57"/>
      <c r="B12" s="58"/>
      <c r="C12" s="58"/>
      <c r="D12" s="59"/>
      <c r="E12" s="60"/>
      <c r="F12" s="61"/>
    </row>
    <row r="13" ht="23" customHeight="1" spans="1:6">
      <c r="A13" s="57"/>
      <c r="B13" s="58"/>
      <c r="C13" s="58"/>
      <c r="D13" s="59"/>
      <c r="E13" s="60"/>
      <c r="F13" s="61"/>
    </row>
    <row r="14" ht="23" customHeight="1" spans="1:6">
      <c r="A14" s="57"/>
      <c r="B14" s="58"/>
      <c r="C14" s="58"/>
      <c r="D14" s="59"/>
      <c r="E14" s="60"/>
      <c r="F14" s="61"/>
    </row>
    <row r="15" ht="23" customHeight="1" spans="1:6">
      <c r="A15" s="62"/>
      <c r="B15" s="58"/>
      <c r="C15" s="58"/>
      <c r="D15" s="59"/>
      <c r="E15" s="60"/>
      <c r="F15" s="61"/>
    </row>
    <row r="16" ht="23" customHeight="1" spans="1:6">
      <c r="A16" s="63" t="s">
        <v>95</v>
      </c>
      <c r="B16" s="64" t="s">
        <v>780</v>
      </c>
      <c r="C16" s="64"/>
      <c r="D16" s="65" t="s">
        <v>780</v>
      </c>
      <c r="E16" s="66"/>
      <c r="F16" s="55"/>
    </row>
    <row r="17" ht="23" customHeight="1" spans="1:6">
      <c r="A17" s="57" t="s">
        <v>790</v>
      </c>
      <c r="B17" s="58"/>
      <c r="C17" s="58"/>
      <c r="D17" s="59"/>
      <c r="E17" s="60"/>
      <c r="F17" s="61"/>
    </row>
    <row r="18" ht="23" customHeight="1" spans="1:6">
      <c r="A18" s="62" t="s">
        <v>791</v>
      </c>
      <c r="B18" s="58"/>
      <c r="C18" s="58"/>
      <c r="D18" s="59" t="s">
        <v>783</v>
      </c>
      <c r="E18" s="60"/>
      <c r="F18" s="61"/>
    </row>
    <row r="19" ht="23" customHeight="1" spans="1:6">
      <c r="A19" s="63" t="s">
        <v>604</v>
      </c>
      <c r="B19" s="64" t="s">
        <v>780</v>
      </c>
      <c r="C19" s="64"/>
      <c r="D19" s="65" t="s">
        <v>783</v>
      </c>
      <c r="E19" s="66"/>
      <c r="F19" s="55"/>
    </row>
  </sheetData>
  <mergeCells count="3">
    <mergeCell ref="A2:E2"/>
    <mergeCell ref="D3:E3"/>
    <mergeCell ref="A4:E4"/>
  </mergeCells>
  <pageMargins left="0.75" right="0.75" top="1" bottom="1" header="0.511805555555556" footer="0.511805555555556"/>
  <pageSetup paperSize="9" scale="87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3" tint="0.6"/>
  </sheetPr>
  <dimension ref="A1:H40"/>
  <sheetViews>
    <sheetView showZeros="0" workbookViewId="0">
      <pane xSplit="1" ySplit="5" topLeftCell="B6" activePane="bottomRight" state="frozen"/>
      <selection/>
      <selection pane="topRight"/>
      <selection pane="bottomLeft"/>
      <selection pane="bottomRight" activeCell="E11" sqref="E11"/>
    </sheetView>
  </sheetViews>
  <sheetFormatPr defaultColWidth="9" defaultRowHeight="14.25" outlineLevelCol="7"/>
  <cols>
    <col min="1" max="1" width="29.5" style="259" customWidth="1"/>
    <col min="2" max="2" width="8.375" style="259" customWidth="1"/>
    <col min="3" max="3" width="10.5" style="259" customWidth="1"/>
    <col min="4" max="4" width="13.5" style="259" customWidth="1"/>
    <col min="5" max="5" width="10.5" style="259" customWidth="1"/>
    <col min="6" max="6" width="12.6666666666667" style="259" customWidth="1"/>
    <col min="7" max="7" width="10.5" style="259" customWidth="1"/>
    <col min="8" max="11" width="5.58333333333333" style="259" customWidth="1"/>
    <col min="12" max="16384" width="9" style="259"/>
  </cols>
  <sheetData>
    <row r="1" spans="1:1">
      <c r="A1" s="152" t="s">
        <v>31</v>
      </c>
    </row>
    <row r="2" ht="22.5" customHeight="1" spans="1:8">
      <c r="A2" s="260" t="s">
        <v>32</v>
      </c>
      <c r="B2" s="260"/>
      <c r="C2" s="260"/>
      <c r="D2" s="260"/>
      <c r="E2" s="260"/>
      <c r="F2" s="260"/>
      <c r="G2" s="260"/>
      <c r="H2" s="260"/>
    </row>
    <row r="3" ht="20" customHeight="1" spans="1:8">
      <c r="A3" s="261"/>
      <c r="B3" s="262"/>
      <c r="C3" s="262"/>
      <c r="D3" s="262"/>
      <c r="E3" s="262"/>
      <c r="F3" s="263" t="s">
        <v>33</v>
      </c>
      <c r="G3" s="263"/>
      <c r="H3" s="263"/>
    </row>
    <row r="4" s="258" customFormat="1" ht="23" customHeight="1" spans="1:8">
      <c r="A4" s="264" t="s">
        <v>34</v>
      </c>
      <c r="B4" s="265" t="s">
        <v>35</v>
      </c>
      <c r="C4" s="266" t="s">
        <v>36</v>
      </c>
      <c r="D4" s="266"/>
      <c r="E4" s="266"/>
      <c r="F4" s="247" t="s">
        <v>37</v>
      </c>
      <c r="G4" s="247" t="s">
        <v>38</v>
      </c>
      <c r="H4" s="267" t="s">
        <v>39</v>
      </c>
    </row>
    <row r="5" s="258" customFormat="1" ht="23" customHeight="1" spans="1:8">
      <c r="A5" s="266"/>
      <c r="B5" s="265"/>
      <c r="C5" s="247" t="s">
        <v>40</v>
      </c>
      <c r="D5" s="247" t="s">
        <v>41</v>
      </c>
      <c r="E5" s="247" t="s">
        <v>42</v>
      </c>
      <c r="F5" s="247"/>
      <c r="G5" s="265"/>
      <c r="H5" s="267"/>
    </row>
    <row r="6" ht="23" customHeight="1" spans="1:8">
      <c r="A6" s="268" t="s">
        <v>43</v>
      </c>
      <c r="B6" s="214">
        <f>B7+B9+B10+B11+B12+B13+B14+B15+B16+B17+B18+B19+B20+B21</f>
        <v>34619</v>
      </c>
      <c r="C6" s="214">
        <v>36800</v>
      </c>
      <c r="D6" s="214">
        <v>36800</v>
      </c>
      <c r="E6" s="214">
        <v>38070</v>
      </c>
      <c r="F6" s="269">
        <f>(E6/D6)*100</f>
        <v>103.451086956522</v>
      </c>
      <c r="G6" s="269">
        <f>(E6/B6-1)*100</f>
        <v>9.96851439960715</v>
      </c>
      <c r="H6" s="270"/>
    </row>
    <row r="7" ht="23" customHeight="1" spans="1:8">
      <c r="A7" s="271" t="s">
        <v>44</v>
      </c>
      <c r="B7" s="214">
        <v>6114</v>
      </c>
      <c r="C7" s="214">
        <v>7550</v>
      </c>
      <c r="D7" s="214">
        <v>7550</v>
      </c>
      <c r="E7" s="214">
        <v>7847</v>
      </c>
      <c r="F7" s="269">
        <f>(E7/D7)*100</f>
        <v>103.933774834437</v>
      </c>
      <c r="G7" s="269">
        <f>(E7/B7-1)*100</f>
        <v>28.3447824664704</v>
      </c>
      <c r="H7" s="270"/>
    </row>
    <row r="8" ht="23" customHeight="1" spans="1:8">
      <c r="A8" s="271" t="s">
        <v>45</v>
      </c>
      <c r="B8" s="271"/>
      <c r="C8" s="272"/>
      <c r="D8" s="271"/>
      <c r="E8" s="271"/>
      <c r="F8" s="269"/>
      <c r="G8" s="269"/>
      <c r="H8" s="270"/>
    </row>
    <row r="9" ht="23" customHeight="1" spans="1:8">
      <c r="A9" s="268" t="s">
        <v>46</v>
      </c>
      <c r="B9" s="214">
        <v>1500</v>
      </c>
      <c r="C9" s="214">
        <v>2100</v>
      </c>
      <c r="D9" s="286">
        <v>2100</v>
      </c>
      <c r="E9" s="214">
        <v>2656</v>
      </c>
      <c r="F9" s="269">
        <f>(E9/D9)*100</f>
        <v>126.47619047619</v>
      </c>
      <c r="G9" s="269">
        <f>(E9/B9-1)*100</f>
        <v>77.0666666666667</v>
      </c>
      <c r="H9" s="270"/>
    </row>
    <row r="10" ht="23" customHeight="1" spans="1:8">
      <c r="A10" s="268" t="s">
        <v>47</v>
      </c>
      <c r="B10" s="214">
        <v>1021</v>
      </c>
      <c r="C10" s="214">
        <v>1500</v>
      </c>
      <c r="D10" s="286">
        <v>1500</v>
      </c>
      <c r="E10" s="214">
        <v>930</v>
      </c>
      <c r="F10" s="269">
        <f>(E10/D10)*100</f>
        <v>62</v>
      </c>
      <c r="G10" s="269">
        <f>(E10/B10-1)*100</f>
        <v>-8.9128305582762</v>
      </c>
      <c r="H10" s="270"/>
    </row>
    <row r="11" ht="23" customHeight="1" spans="1:8">
      <c r="A11" s="271" t="s">
        <v>48</v>
      </c>
      <c r="B11" s="214">
        <v>1811</v>
      </c>
      <c r="C11" s="273">
        <v>2000</v>
      </c>
      <c r="D11" s="286">
        <v>2000</v>
      </c>
      <c r="E11" s="214">
        <v>2845</v>
      </c>
      <c r="F11" s="269">
        <f t="shared" ref="F11:F18" si="0">(E11/D11)*100</f>
        <v>142.25</v>
      </c>
      <c r="G11" s="269">
        <f t="shared" ref="G11:G18" si="1">(E11/B11-1)*100</f>
        <v>57.0955273329652</v>
      </c>
      <c r="H11" s="270"/>
    </row>
    <row r="12" ht="23" customHeight="1" spans="1:8">
      <c r="A12" s="268" t="s">
        <v>49</v>
      </c>
      <c r="B12" s="214">
        <v>743</v>
      </c>
      <c r="C12" s="273">
        <v>900</v>
      </c>
      <c r="D12" s="286">
        <v>900</v>
      </c>
      <c r="E12" s="214">
        <v>1087</v>
      </c>
      <c r="F12" s="269">
        <f t="shared" si="0"/>
        <v>120.777777777778</v>
      </c>
      <c r="G12" s="269">
        <f t="shared" si="1"/>
        <v>46.2987886944818</v>
      </c>
      <c r="H12" s="270"/>
    </row>
    <row r="13" ht="23" customHeight="1" spans="1:8">
      <c r="A13" s="268" t="s">
        <v>50</v>
      </c>
      <c r="B13" s="214">
        <v>626</v>
      </c>
      <c r="C13" s="273">
        <v>800</v>
      </c>
      <c r="D13" s="286">
        <v>800</v>
      </c>
      <c r="E13" s="214">
        <v>1079</v>
      </c>
      <c r="F13" s="269">
        <f t="shared" si="0"/>
        <v>134.875</v>
      </c>
      <c r="G13" s="269">
        <f t="shared" si="1"/>
        <v>72.3642172523962</v>
      </c>
      <c r="H13" s="270"/>
    </row>
    <row r="14" ht="23" customHeight="1" spans="1:8">
      <c r="A14" s="271" t="s">
        <v>51</v>
      </c>
      <c r="B14" s="214">
        <v>784</v>
      </c>
      <c r="C14" s="273">
        <v>900</v>
      </c>
      <c r="D14" s="286">
        <v>900</v>
      </c>
      <c r="E14" s="214">
        <v>1124</v>
      </c>
      <c r="F14" s="269">
        <f t="shared" si="0"/>
        <v>124.888888888889</v>
      </c>
      <c r="G14" s="269">
        <f t="shared" si="1"/>
        <v>43.3673469387755</v>
      </c>
      <c r="H14" s="270"/>
    </row>
    <row r="15" ht="23" customHeight="1" spans="1:8">
      <c r="A15" s="271" t="s">
        <v>52</v>
      </c>
      <c r="B15" s="214">
        <v>5455</v>
      </c>
      <c r="C15" s="273">
        <v>6200</v>
      </c>
      <c r="D15" s="286">
        <v>6200</v>
      </c>
      <c r="E15" s="214">
        <v>7913</v>
      </c>
      <c r="F15" s="269">
        <f t="shared" si="0"/>
        <v>127.629032258065</v>
      </c>
      <c r="G15" s="269">
        <f t="shared" si="1"/>
        <v>45.0595783684693</v>
      </c>
      <c r="H15" s="270"/>
    </row>
    <row r="16" ht="23" customHeight="1" spans="1:8">
      <c r="A16" s="271" t="s">
        <v>53</v>
      </c>
      <c r="B16" s="214">
        <v>653</v>
      </c>
      <c r="C16" s="273">
        <v>700</v>
      </c>
      <c r="D16" s="286">
        <v>700</v>
      </c>
      <c r="E16" s="214">
        <v>612</v>
      </c>
      <c r="F16" s="269">
        <f t="shared" si="0"/>
        <v>87.4285714285714</v>
      </c>
      <c r="G16" s="269">
        <f t="shared" si="1"/>
        <v>-6.27871362940275</v>
      </c>
      <c r="H16" s="270"/>
    </row>
    <row r="17" ht="23" customHeight="1" spans="1:8">
      <c r="A17" s="271" t="s">
        <v>54</v>
      </c>
      <c r="B17" s="214">
        <v>6722</v>
      </c>
      <c r="C17" s="273">
        <v>5000</v>
      </c>
      <c r="D17" s="286">
        <v>5000</v>
      </c>
      <c r="E17" s="214">
        <v>3764</v>
      </c>
      <c r="F17" s="269">
        <f t="shared" si="0"/>
        <v>75.28</v>
      </c>
      <c r="G17" s="269">
        <f t="shared" si="1"/>
        <v>-44.00476048795</v>
      </c>
      <c r="H17" s="270"/>
    </row>
    <row r="18" ht="23" customHeight="1" spans="1:8">
      <c r="A18" s="271" t="s">
        <v>55</v>
      </c>
      <c r="B18" s="214">
        <v>9066</v>
      </c>
      <c r="C18" s="273">
        <v>9000</v>
      </c>
      <c r="D18" s="286">
        <v>9000</v>
      </c>
      <c r="E18" s="214">
        <v>8041</v>
      </c>
      <c r="F18" s="269">
        <f t="shared" si="0"/>
        <v>89.3444444444444</v>
      </c>
      <c r="G18" s="269">
        <f t="shared" si="1"/>
        <v>-11.3059783807633</v>
      </c>
      <c r="H18" s="270"/>
    </row>
    <row r="19" ht="23" customHeight="1" spans="1:8">
      <c r="A19" s="271" t="s">
        <v>56</v>
      </c>
      <c r="B19" s="271">
        <v>1</v>
      </c>
      <c r="C19" s="274"/>
      <c r="D19" s="271"/>
      <c r="E19" s="271">
        <v>6</v>
      </c>
      <c r="F19" s="269"/>
      <c r="G19" s="269"/>
      <c r="H19" s="270"/>
    </row>
    <row r="20" ht="23" customHeight="1" spans="1:8">
      <c r="A20" s="271" t="s">
        <v>57</v>
      </c>
      <c r="B20" s="271">
        <v>1</v>
      </c>
      <c r="C20" s="274"/>
      <c r="D20" s="271"/>
      <c r="E20" s="271">
        <v>19</v>
      </c>
      <c r="F20" s="269"/>
      <c r="G20" s="269"/>
      <c r="H20" s="270"/>
    </row>
    <row r="21" ht="23" customHeight="1" spans="1:8">
      <c r="A21" s="271" t="s">
        <v>58</v>
      </c>
      <c r="B21" s="214">
        <v>122</v>
      </c>
      <c r="C21" s="214">
        <v>150</v>
      </c>
      <c r="D21" s="214">
        <v>150</v>
      </c>
      <c r="E21" s="214">
        <v>147</v>
      </c>
      <c r="F21" s="269"/>
      <c r="G21" s="269"/>
      <c r="H21" s="270"/>
    </row>
    <row r="22" ht="23" customHeight="1" spans="1:8">
      <c r="A22" s="268" t="s">
        <v>59</v>
      </c>
      <c r="B22" s="214">
        <f>B23+B24+B25+B26+B27+B28</f>
        <v>1929</v>
      </c>
      <c r="C22" s="214">
        <v>2310</v>
      </c>
      <c r="D22" s="214">
        <v>2310</v>
      </c>
      <c r="E22" s="214">
        <v>2178</v>
      </c>
      <c r="F22" s="269">
        <f>(E22/D22)*100</f>
        <v>94.2857142857143</v>
      </c>
      <c r="G22" s="269">
        <f>(E22/B22-1)*100</f>
        <v>12.9082426127527</v>
      </c>
      <c r="H22" s="270"/>
    </row>
    <row r="23" ht="23" customHeight="1" spans="1:8">
      <c r="A23" s="275" t="s">
        <v>60</v>
      </c>
      <c r="B23" s="214">
        <v>1014</v>
      </c>
      <c r="C23" s="273">
        <v>1200</v>
      </c>
      <c r="D23" s="273">
        <v>1200</v>
      </c>
      <c r="E23" s="214">
        <v>1609</v>
      </c>
      <c r="F23" s="269">
        <f>(E23/D23)*100</f>
        <v>134.083333333333</v>
      </c>
      <c r="G23" s="269">
        <f>(E23/B23-1)*100</f>
        <v>58.6785009861933</v>
      </c>
      <c r="H23" s="270"/>
    </row>
    <row r="24" ht="23" customHeight="1" spans="1:8">
      <c r="A24" s="275" t="s">
        <v>61</v>
      </c>
      <c r="B24" s="214">
        <v>504</v>
      </c>
      <c r="C24" s="273">
        <v>600</v>
      </c>
      <c r="D24" s="273">
        <v>600</v>
      </c>
      <c r="E24" s="214">
        <v>6</v>
      </c>
      <c r="F24" s="269">
        <f>(E24/D24)*100</f>
        <v>1</v>
      </c>
      <c r="G24" s="269">
        <f>(E24/B24-1)*100</f>
        <v>-98.8095238095238</v>
      </c>
      <c r="H24" s="270"/>
    </row>
    <row r="25" ht="23" customHeight="1" spans="1:8">
      <c r="A25" s="268" t="s">
        <v>62</v>
      </c>
      <c r="B25" s="214">
        <v>210</v>
      </c>
      <c r="C25" s="273">
        <v>300</v>
      </c>
      <c r="D25" s="273">
        <v>300</v>
      </c>
      <c r="E25" s="214">
        <v>275</v>
      </c>
      <c r="F25" s="269">
        <f>(E25/D25)*100</f>
        <v>91.6666666666667</v>
      </c>
      <c r="G25" s="269">
        <f>(E25/B25-1)*100</f>
        <v>30.952380952381</v>
      </c>
      <c r="H25" s="270"/>
    </row>
    <row r="26" ht="23" customHeight="1" spans="1:8">
      <c r="A26" s="268" t="s">
        <v>63</v>
      </c>
      <c r="B26" s="214">
        <v>90</v>
      </c>
      <c r="C26" s="273"/>
      <c r="D26" s="273"/>
      <c r="E26" s="214"/>
      <c r="F26" s="269"/>
      <c r="G26" s="269"/>
      <c r="H26" s="270"/>
    </row>
    <row r="27" ht="28" customHeight="1" spans="1:8">
      <c r="A27" s="285" t="s">
        <v>64</v>
      </c>
      <c r="B27" s="214">
        <v>22</v>
      </c>
      <c r="C27" s="273">
        <v>210</v>
      </c>
      <c r="D27" s="273">
        <v>210</v>
      </c>
      <c r="E27" s="214">
        <v>277</v>
      </c>
      <c r="F27" s="269">
        <f>(E27/D27)*100</f>
        <v>131.904761904762</v>
      </c>
      <c r="G27" s="269">
        <f>(E27/B27-1)*100</f>
        <v>1159.09090909091</v>
      </c>
      <c r="H27" s="270"/>
    </row>
    <row r="28" ht="23" customHeight="1" spans="1:8">
      <c r="A28" s="275" t="s">
        <v>65</v>
      </c>
      <c r="B28" s="271">
        <v>89</v>
      </c>
      <c r="C28" s="273"/>
      <c r="D28" s="272"/>
      <c r="E28" s="271">
        <v>10</v>
      </c>
      <c r="F28" s="269"/>
      <c r="G28" s="269"/>
      <c r="H28" s="270"/>
    </row>
    <row r="29" ht="23" customHeight="1" spans="1:8">
      <c r="A29" s="275" t="s">
        <v>66</v>
      </c>
      <c r="B29" s="271"/>
      <c r="C29" s="271"/>
      <c r="D29" s="271"/>
      <c r="E29" s="271">
        <v>1</v>
      </c>
      <c r="F29" s="269"/>
      <c r="G29" s="269"/>
      <c r="H29" s="270"/>
    </row>
    <row r="30" ht="23" customHeight="1" spans="1:8">
      <c r="A30" s="271"/>
      <c r="B30" s="271"/>
      <c r="C30" s="271"/>
      <c r="D30" s="271"/>
      <c r="E30" s="271"/>
      <c r="F30" s="269"/>
      <c r="G30" s="269"/>
      <c r="H30" s="270"/>
    </row>
    <row r="31" s="258" customFormat="1" ht="23" customHeight="1" spans="1:8">
      <c r="A31" s="264" t="s">
        <v>67</v>
      </c>
      <c r="B31" s="276">
        <f>SUM(B6,B22)</f>
        <v>36548</v>
      </c>
      <c r="C31" s="276">
        <f>SUM(C6,C22)</f>
        <v>39110</v>
      </c>
      <c r="D31" s="276">
        <f>SUM(D6,D22)</f>
        <v>39110</v>
      </c>
      <c r="E31" s="276">
        <f>SUM(E6,E22)</f>
        <v>40248</v>
      </c>
      <c r="F31" s="277">
        <f>(E31/D31)*100</f>
        <v>102.909741754027</v>
      </c>
      <c r="G31" s="277">
        <f>(E31/B31-1)*100</f>
        <v>10.1236729780015</v>
      </c>
      <c r="H31" s="278"/>
    </row>
    <row r="32" ht="20.15" customHeight="1" spans="8:8">
      <c r="H32" s="279"/>
    </row>
    <row r="33" spans="8:8">
      <c r="H33" s="279"/>
    </row>
    <row r="34" spans="8:8">
      <c r="H34" s="279"/>
    </row>
    <row r="35" spans="8:8">
      <c r="H35" s="279"/>
    </row>
    <row r="36" spans="8:8">
      <c r="H36" s="279"/>
    </row>
    <row r="37" spans="8:8">
      <c r="H37" s="279"/>
    </row>
    <row r="38" spans="8:8">
      <c r="H38" s="279"/>
    </row>
    <row r="39" spans="8:8">
      <c r="H39" s="279"/>
    </row>
    <row r="40" spans="8:8">
      <c r="H40" s="279"/>
    </row>
  </sheetData>
  <mergeCells count="8">
    <mergeCell ref="A2:H2"/>
    <mergeCell ref="F3:H3"/>
    <mergeCell ref="C4:E4"/>
    <mergeCell ref="A4:A5"/>
    <mergeCell ref="B4:B5"/>
    <mergeCell ref="F4:F5"/>
    <mergeCell ref="G4:G5"/>
    <mergeCell ref="H4:H5"/>
  </mergeCells>
  <printOptions horizontalCentered="1" verticalCentered="1"/>
  <pageMargins left="0.788888888888889" right="0.788888888888889" top="0.788888888888889" bottom="0.788888888888889" header="0.279166666666667" footer="0.388888888888889"/>
  <pageSetup paperSize="9" scale="80" orientation="portrait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3" tint="0.6"/>
  </sheetPr>
  <dimension ref="A1:B12"/>
  <sheetViews>
    <sheetView workbookViewId="0">
      <selection activeCell="B8" sqref="B8"/>
    </sheetView>
  </sheetViews>
  <sheetFormatPr defaultColWidth="9" defaultRowHeight="14.25" outlineLevelCol="1"/>
  <cols>
    <col min="1" max="1" width="38.6666666666667" customWidth="1"/>
    <col min="2" max="2" width="39.4166666666667" customWidth="1"/>
  </cols>
  <sheetData>
    <row r="1" spans="1:1">
      <c r="A1" s="37" t="s">
        <v>797</v>
      </c>
    </row>
    <row r="2" ht="36.75" customHeight="1" spans="1:2">
      <c r="A2" s="42" t="s">
        <v>798</v>
      </c>
      <c r="B2" s="42"/>
    </row>
    <row r="3" ht="23" customHeight="1" spans="1:2">
      <c r="A3" s="43"/>
      <c r="B3" s="44" t="s">
        <v>33</v>
      </c>
    </row>
    <row r="4" s="41" customFormat="1" ht="23" customHeight="1" spans="1:2">
      <c r="A4" s="45" t="s">
        <v>620</v>
      </c>
      <c r="B4" s="45" t="s">
        <v>42</v>
      </c>
    </row>
    <row r="5" ht="23" customHeight="1" spans="1:2">
      <c r="A5" s="46" t="s">
        <v>799</v>
      </c>
      <c r="B5" s="47">
        <v>351</v>
      </c>
    </row>
    <row r="6" ht="23" customHeight="1" spans="1:2">
      <c r="A6" s="46" t="s">
        <v>800</v>
      </c>
      <c r="B6" s="47">
        <v>351</v>
      </c>
    </row>
    <row r="7" ht="23" customHeight="1" spans="1:2">
      <c r="A7" s="46" t="s">
        <v>801</v>
      </c>
      <c r="B7" s="47">
        <v>351</v>
      </c>
    </row>
    <row r="8" ht="23" customHeight="1" spans="1:2">
      <c r="A8" s="46"/>
      <c r="B8" s="48"/>
    </row>
    <row r="9" ht="23" customHeight="1" spans="1:2">
      <c r="A9" s="49"/>
      <c r="B9" s="47"/>
    </row>
    <row r="10" ht="23" customHeight="1" spans="1:2">
      <c r="A10" s="49"/>
      <c r="B10" s="47"/>
    </row>
    <row r="11" ht="23" customHeight="1" spans="1:2">
      <c r="A11" s="49"/>
      <c r="B11" s="47"/>
    </row>
    <row r="12" ht="23" customHeight="1" spans="1:2">
      <c r="A12" s="45" t="s">
        <v>603</v>
      </c>
      <c r="B12" s="47">
        <v>351</v>
      </c>
    </row>
  </sheetData>
  <mergeCells count="1">
    <mergeCell ref="A2:B2"/>
  </mergeCells>
  <pageMargins left="0.75" right="0.75" top="1" bottom="1" header="0.511805555555556" footer="0.511805555555556"/>
  <pageSetup paperSize="9" orientation="portrait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9"/>
  <sheetViews>
    <sheetView showZeros="0" workbookViewId="0">
      <selection activeCell="B6" sqref="B6:D9"/>
    </sheetView>
  </sheetViews>
  <sheetFormatPr defaultColWidth="9" defaultRowHeight="14.25" outlineLevelCol="3"/>
  <cols>
    <col min="1" max="1" width="34.4166666666667" customWidth="1"/>
    <col min="2" max="4" width="13.5" customWidth="1"/>
  </cols>
  <sheetData>
    <row r="1" spans="1:1">
      <c r="A1" s="37" t="s">
        <v>802</v>
      </c>
    </row>
    <row r="2" ht="35.4" customHeight="1" spans="1:4">
      <c r="A2" s="27" t="s">
        <v>803</v>
      </c>
      <c r="B2" s="27"/>
      <c r="C2" s="27"/>
      <c r="D2" s="27"/>
    </row>
    <row r="3" ht="23" customHeight="1" spans="1:4">
      <c r="A3" s="28"/>
      <c r="B3" s="38"/>
      <c r="C3" s="38"/>
      <c r="D3" s="30" t="s">
        <v>33</v>
      </c>
    </row>
    <row r="4" s="25" customFormat="1" ht="23" customHeight="1" spans="1:4">
      <c r="A4" s="31" t="s">
        <v>472</v>
      </c>
      <c r="B4" s="31" t="s">
        <v>804</v>
      </c>
      <c r="C4" s="31" t="s">
        <v>584</v>
      </c>
      <c r="D4" s="31"/>
    </row>
    <row r="5" s="26" customFormat="1" ht="23" customHeight="1" spans="1:4">
      <c r="A5" s="31"/>
      <c r="B5" s="31"/>
      <c r="C5" s="31" t="s">
        <v>40</v>
      </c>
      <c r="D5" s="31" t="s">
        <v>805</v>
      </c>
    </row>
    <row r="6" s="26" customFormat="1" ht="23" customHeight="1" spans="1:4">
      <c r="A6" s="32" t="s">
        <v>806</v>
      </c>
      <c r="B6" s="39">
        <v>2372</v>
      </c>
      <c r="C6" s="40">
        <v>3224</v>
      </c>
      <c r="D6" s="40">
        <v>4448</v>
      </c>
    </row>
    <row r="7" s="26" customFormat="1" ht="23" customHeight="1" spans="1:4">
      <c r="A7" s="32"/>
      <c r="B7" s="34"/>
      <c r="C7" s="34"/>
      <c r="D7" s="34"/>
    </row>
    <row r="8" s="25" customFormat="1" ht="23" customHeight="1" spans="1:4">
      <c r="A8" s="32"/>
      <c r="B8" s="34"/>
      <c r="C8" s="34"/>
      <c r="D8" s="34"/>
    </row>
    <row r="9" ht="23" customHeight="1" spans="1:4">
      <c r="A9" s="31" t="s">
        <v>807</v>
      </c>
      <c r="B9" s="35">
        <f>SUM(B6:B8)</f>
        <v>2372</v>
      </c>
      <c r="C9" s="35">
        <f>SUM(C6:C8)</f>
        <v>3224</v>
      </c>
      <c r="D9" s="35">
        <f>SUM(D6:D8)</f>
        <v>4448</v>
      </c>
    </row>
  </sheetData>
  <mergeCells count="4">
    <mergeCell ref="A2:D2"/>
    <mergeCell ref="C4:D4"/>
    <mergeCell ref="A4:A5"/>
    <mergeCell ref="B4:B5"/>
  </mergeCells>
  <printOptions horizontalCentered="1"/>
  <pageMargins left="0.788888888888889" right="0.788888888888889" top="0.979166666666667" bottom="0.788888888888889" header="0.509027777777778" footer="0.509027777777778"/>
  <pageSetup paperSize="9" orientation="portrait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"/>
  <sheetViews>
    <sheetView showZeros="0" workbookViewId="0">
      <selection activeCell="B4" sqref="$A4:$XFD5"/>
    </sheetView>
  </sheetViews>
  <sheetFormatPr defaultColWidth="9" defaultRowHeight="14.25" outlineLevelCol="3"/>
  <cols>
    <col min="1" max="1" width="34.4166666666667" customWidth="1"/>
    <col min="2" max="4" width="13.5" customWidth="1"/>
  </cols>
  <sheetData>
    <row r="1" spans="1:1">
      <c r="A1" s="25" t="s">
        <v>808</v>
      </c>
    </row>
    <row r="2" ht="35.4" customHeight="1" spans="1:4">
      <c r="A2" s="27" t="s">
        <v>809</v>
      </c>
      <c r="B2" s="27"/>
      <c r="C2" s="27"/>
      <c r="D2" s="27"/>
    </row>
    <row r="3" ht="23" customHeight="1" spans="1:4">
      <c r="A3" s="28"/>
      <c r="B3" s="29"/>
      <c r="C3" s="30" t="s">
        <v>33</v>
      </c>
      <c r="D3" s="30"/>
    </row>
    <row r="4" s="25" customFormat="1" ht="23" customHeight="1" spans="1:4">
      <c r="A4" s="31" t="s">
        <v>472</v>
      </c>
      <c r="B4" s="31" t="s">
        <v>586</v>
      </c>
      <c r="C4" s="31"/>
      <c r="D4" s="31" t="s">
        <v>810</v>
      </c>
    </row>
    <row r="5" s="25" customFormat="1" ht="23" customHeight="1" spans="1:4">
      <c r="A5" s="31"/>
      <c r="B5" s="31" t="s">
        <v>40</v>
      </c>
      <c r="C5" s="31" t="s">
        <v>805</v>
      </c>
      <c r="D5" s="31"/>
    </row>
    <row r="6" s="26" customFormat="1" ht="23" customHeight="1" spans="1:4">
      <c r="A6" s="32" t="s">
        <v>811</v>
      </c>
      <c r="B6" s="33">
        <v>3216</v>
      </c>
      <c r="C6" s="33">
        <v>3326</v>
      </c>
      <c r="D6" s="33">
        <v>3494</v>
      </c>
    </row>
    <row r="7" s="26" customFormat="1" ht="23" customHeight="1" spans="1:4">
      <c r="A7" s="32"/>
      <c r="B7" s="33"/>
      <c r="C7" s="33"/>
      <c r="D7" s="33"/>
    </row>
    <row r="8" s="25" customFormat="1" ht="23" customHeight="1" spans="1:4">
      <c r="A8" s="32"/>
      <c r="B8" s="34"/>
      <c r="C8" s="34"/>
      <c r="D8" s="33"/>
    </row>
    <row r="9" ht="23" customHeight="1" spans="1:4">
      <c r="A9" s="31" t="s">
        <v>807</v>
      </c>
      <c r="B9" s="35">
        <v>3216</v>
      </c>
      <c r="C9" s="35">
        <v>3326</v>
      </c>
      <c r="D9" s="35">
        <v>3494</v>
      </c>
    </row>
    <row r="10" spans="1:1">
      <c r="A10" s="36"/>
    </row>
  </sheetData>
  <mergeCells count="5">
    <mergeCell ref="A2:D2"/>
    <mergeCell ref="C3:D3"/>
    <mergeCell ref="B4:C4"/>
    <mergeCell ref="A4:A5"/>
    <mergeCell ref="D4:D5"/>
  </mergeCells>
  <printOptions horizontalCentered="1"/>
  <pageMargins left="0.75" right="0.75" top="0.979166666666667" bottom="0.788888888888889" header="0.509027777777778" footer="0.509027777777778"/>
  <pageSetup paperSize="9" orientation="portrait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8"/>
  <sheetViews>
    <sheetView workbookViewId="0">
      <selection activeCell="B13" sqref="B13"/>
    </sheetView>
  </sheetViews>
  <sheetFormatPr defaultColWidth="9" defaultRowHeight="14.25"/>
  <cols>
    <col min="1" max="1" width="12.125" style="6" customWidth="1"/>
    <col min="2" max="2" width="12.375" style="6" customWidth="1"/>
    <col min="3" max="3" width="15.5" style="6" customWidth="1"/>
    <col min="4" max="4" width="16.375" style="6" customWidth="1"/>
    <col min="5" max="5" width="13.25" style="6" customWidth="1"/>
    <col min="6" max="6" width="14" style="6" customWidth="1"/>
    <col min="7" max="7" width="13.375" style="6" customWidth="1"/>
    <col min="8" max="16384" width="9" style="6"/>
  </cols>
  <sheetData>
    <row r="1" s="1" customFormat="1" ht="15.75" customHeight="1" spans="1:1">
      <c r="A1" s="1" t="s">
        <v>812</v>
      </c>
    </row>
    <row r="2" s="2" customFormat="1" ht="33" customHeight="1" spans="1:7">
      <c r="A2" s="7" t="s">
        <v>813</v>
      </c>
      <c r="B2" s="7"/>
      <c r="C2" s="7"/>
      <c r="D2" s="7"/>
      <c r="E2" s="7"/>
      <c r="F2" s="7"/>
      <c r="G2" s="7"/>
    </row>
    <row r="3" s="3" customFormat="1" ht="24" customHeight="1" spans="1:7">
      <c r="A3" s="8"/>
      <c r="B3" s="8"/>
      <c r="C3" s="8"/>
      <c r="G3" s="9" t="s">
        <v>33</v>
      </c>
    </row>
    <row r="4" s="4" customFormat="1" ht="39.75" customHeight="1" spans="1:7">
      <c r="A4" s="22" t="s">
        <v>814</v>
      </c>
      <c r="B4" s="15" t="s">
        <v>815</v>
      </c>
      <c r="C4" s="15"/>
      <c r="D4" s="15"/>
      <c r="E4" s="15" t="s">
        <v>816</v>
      </c>
      <c r="F4" s="15"/>
      <c r="G4" s="15"/>
    </row>
    <row r="5" s="4" customFormat="1" ht="39.75" customHeight="1" spans="1:7">
      <c r="A5" s="22"/>
      <c r="B5" s="15" t="s">
        <v>817</v>
      </c>
      <c r="C5" s="15" t="s">
        <v>818</v>
      </c>
      <c r="D5" s="15" t="s">
        <v>819</v>
      </c>
      <c r="E5" s="15" t="s">
        <v>817</v>
      </c>
      <c r="F5" s="15" t="s">
        <v>820</v>
      </c>
      <c r="G5" s="15" t="s">
        <v>821</v>
      </c>
    </row>
    <row r="6" s="5" customFormat="1" ht="42" customHeight="1" spans="1:9">
      <c r="A6" s="16" t="s">
        <v>822</v>
      </c>
      <c r="B6" s="23">
        <f>SUM(C6:D6)</f>
        <v>371121</v>
      </c>
      <c r="C6" s="24">
        <v>242797</v>
      </c>
      <c r="D6" s="24">
        <v>128324</v>
      </c>
      <c r="E6" s="23">
        <f>F6+G6</f>
        <v>354109</v>
      </c>
      <c r="F6" s="23">
        <v>226261</v>
      </c>
      <c r="G6" s="23">
        <v>127848</v>
      </c>
      <c r="I6" s="19"/>
    </row>
    <row r="27" s="6" customFormat="1" ht="28.5" customHeight="1"/>
    <row r="28" s="6" customFormat="1" ht="28.5" customHeight="1"/>
  </sheetData>
  <mergeCells count="4">
    <mergeCell ref="A2:G2"/>
    <mergeCell ref="B4:D4"/>
    <mergeCell ref="E4:G4"/>
    <mergeCell ref="A4:A5"/>
  </mergeCells>
  <pageMargins left="0.75" right="0.75" top="1" bottom="1" header="0.5" footer="0.5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8"/>
  <sheetViews>
    <sheetView workbookViewId="0">
      <selection activeCell="C4" sqref="C4:E4"/>
    </sheetView>
  </sheetViews>
  <sheetFormatPr defaultColWidth="9" defaultRowHeight="14.25"/>
  <cols>
    <col min="1" max="1" width="17.625" style="6" customWidth="1"/>
    <col min="2" max="2" width="16.25" style="6" customWidth="1"/>
    <col min="3" max="3" width="15.5" style="6" customWidth="1"/>
    <col min="4" max="4" width="14.875" style="6" customWidth="1"/>
    <col min="5" max="5" width="17" style="6" customWidth="1"/>
    <col min="6" max="6" width="13.25" style="6" customWidth="1"/>
    <col min="7" max="7" width="13.875" style="6" customWidth="1"/>
    <col min="8" max="8" width="17.375" style="6" customWidth="1"/>
    <col min="9" max="16384" width="9" style="6"/>
  </cols>
  <sheetData>
    <row r="1" s="1" customFormat="1" ht="15.75" customHeight="1" spans="1:1">
      <c r="A1" s="1" t="s">
        <v>823</v>
      </c>
    </row>
    <row r="2" s="2" customFormat="1" ht="33" customHeight="1" spans="1:8">
      <c r="A2" s="7" t="s">
        <v>824</v>
      </c>
      <c r="B2" s="7"/>
      <c r="C2" s="7"/>
      <c r="D2" s="7"/>
      <c r="E2" s="7"/>
      <c r="F2" s="7"/>
      <c r="G2" s="7"/>
      <c r="H2" s="7"/>
    </row>
    <row r="3" s="3" customFormat="1" ht="24" customHeight="1" spans="1:8">
      <c r="A3" s="8"/>
      <c r="B3" s="8"/>
      <c r="C3" s="8"/>
      <c r="D3" s="8"/>
      <c r="H3" s="20" t="s">
        <v>33</v>
      </c>
    </row>
    <row r="4" s="4" customFormat="1" ht="39.75" customHeight="1" spans="1:8">
      <c r="A4" s="10" t="s">
        <v>814</v>
      </c>
      <c r="B4" s="10" t="s">
        <v>825</v>
      </c>
      <c r="C4" s="11" t="s">
        <v>818</v>
      </c>
      <c r="D4" s="12"/>
      <c r="E4" s="13"/>
      <c r="F4" s="11" t="s">
        <v>819</v>
      </c>
      <c r="G4" s="12"/>
      <c r="H4" s="13"/>
    </row>
    <row r="5" s="4" customFormat="1" ht="39.75" customHeight="1" spans="1:8">
      <c r="A5" s="14"/>
      <c r="B5" s="14"/>
      <c r="C5" s="15" t="s">
        <v>826</v>
      </c>
      <c r="D5" s="15" t="s">
        <v>827</v>
      </c>
      <c r="E5" s="15" t="s">
        <v>828</v>
      </c>
      <c r="F5" s="15" t="s">
        <v>826</v>
      </c>
      <c r="G5" s="15" t="s">
        <v>827</v>
      </c>
      <c r="H5" s="15" t="s">
        <v>828</v>
      </c>
    </row>
    <row r="6" s="5" customFormat="1" ht="39" customHeight="1" spans="1:10">
      <c r="A6" s="16" t="s">
        <v>822</v>
      </c>
      <c r="B6" s="17">
        <f>C6+F6</f>
        <v>371121</v>
      </c>
      <c r="C6" s="17">
        <v>242797</v>
      </c>
      <c r="D6" s="17">
        <v>122362</v>
      </c>
      <c r="E6" s="17">
        <f>C6-D6</f>
        <v>120435</v>
      </c>
      <c r="F6" s="18">
        <v>128324</v>
      </c>
      <c r="G6" s="21">
        <v>68676</v>
      </c>
      <c r="H6" s="18">
        <f>F6-G6</f>
        <v>59648</v>
      </c>
      <c r="J6" s="19"/>
    </row>
    <row r="27" s="6" customFormat="1" ht="28.5" customHeight="1"/>
    <row r="28" s="6" customFormat="1" ht="28.5" customHeight="1"/>
  </sheetData>
  <mergeCells count="5">
    <mergeCell ref="A2:H2"/>
    <mergeCell ref="C4:E4"/>
    <mergeCell ref="F4:H4"/>
    <mergeCell ref="A4:A5"/>
    <mergeCell ref="B4:B5"/>
  </mergeCells>
  <pageMargins left="0.75" right="0.75" top="1" bottom="1" header="0.5" footer="0.5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8"/>
  <sheetViews>
    <sheetView workbookViewId="0">
      <selection activeCell="A6" sqref="A6"/>
    </sheetView>
  </sheetViews>
  <sheetFormatPr defaultColWidth="9" defaultRowHeight="14.25"/>
  <cols>
    <col min="1" max="2" width="17.625" style="6" customWidth="1"/>
    <col min="3" max="4" width="15.5" style="6" customWidth="1"/>
    <col min="5" max="5" width="15.125" style="6" customWidth="1"/>
    <col min="6" max="6" width="13.25" style="6" customWidth="1"/>
    <col min="7" max="7" width="14" style="6" customWidth="1"/>
    <col min="8" max="8" width="13.125" style="6" customWidth="1"/>
    <col min="9" max="16384" width="9" style="6"/>
  </cols>
  <sheetData>
    <row r="1" s="1" customFormat="1" ht="15.75" customHeight="1" spans="1:1">
      <c r="A1" s="1" t="s">
        <v>829</v>
      </c>
    </row>
    <row r="2" s="2" customFormat="1" ht="33" customHeight="1" spans="1:8">
      <c r="A2" s="7" t="s">
        <v>830</v>
      </c>
      <c r="B2" s="7"/>
      <c r="C2" s="7"/>
      <c r="D2" s="7"/>
      <c r="E2" s="7"/>
      <c r="F2" s="7"/>
      <c r="G2" s="7"/>
      <c r="H2" s="7"/>
    </row>
    <row r="3" s="3" customFormat="1" ht="24" customHeight="1" spans="1:8">
      <c r="A3" s="8"/>
      <c r="B3" s="8"/>
      <c r="C3" s="8"/>
      <c r="D3" s="8"/>
      <c r="H3" s="9" t="s">
        <v>33</v>
      </c>
    </row>
    <row r="4" s="4" customFormat="1" ht="33.95" customHeight="1" spans="1:8">
      <c r="A4" s="10" t="s">
        <v>814</v>
      </c>
      <c r="B4" s="10" t="s">
        <v>831</v>
      </c>
      <c r="C4" s="11" t="s">
        <v>832</v>
      </c>
      <c r="D4" s="12"/>
      <c r="E4" s="13"/>
      <c r="F4" s="11" t="s">
        <v>833</v>
      </c>
      <c r="G4" s="12"/>
      <c r="H4" s="13"/>
    </row>
    <row r="5" s="4" customFormat="1" ht="33.95" customHeight="1" spans="1:8">
      <c r="A5" s="14"/>
      <c r="B5" s="14"/>
      <c r="C5" s="15" t="s">
        <v>534</v>
      </c>
      <c r="D5" s="15" t="s">
        <v>608</v>
      </c>
      <c r="E5" s="15" t="s">
        <v>828</v>
      </c>
      <c r="F5" s="15" t="s">
        <v>534</v>
      </c>
      <c r="G5" s="15" t="s">
        <v>608</v>
      </c>
      <c r="H5" s="15" t="s">
        <v>828</v>
      </c>
    </row>
    <row r="6" s="5" customFormat="1" ht="42" customHeight="1" spans="1:10">
      <c r="A6" s="16" t="s">
        <v>822</v>
      </c>
      <c r="B6" s="17">
        <f>C6+F6</f>
        <v>354109</v>
      </c>
      <c r="C6" s="18">
        <v>226261</v>
      </c>
      <c r="D6" s="17">
        <v>251925</v>
      </c>
      <c r="E6" s="17">
        <f>C6-D6</f>
        <v>-25664</v>
      </c>
      <c r="F6" s="18">
        <v>127848</v>
      </c>
      <c r="G6" s="17">
        <v>80848</v>
      </c>
      <c r="H6" s="18">
        <f>F6-G6</f>
        <v>47000</v>
      </c>
      <c r="J6" s="19"/>
    </row>
    <row r="27" s="6" customFormat="1" ht="28.5" customHeight="1"/>
    <row r="28" s="6" customFormat="1" ht="28.5" customHeight="1"/>
  </sheetData>
  <mergeCells count="5">
    <mergeCell ref="A2:H2"/>
    <mergeCell ref="C4:E4"/>
    <mergeCell ref="F4:H4"/>
    <mergeCell ref="A4:A5"/>
    <mergeCell ref="B4:B5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3" tint="0.6"/>
  </sheetPr>
  <dimension ref="A1:IV38"/>
  <sheetViews>
    <sheetView showZeros="0" workbookViewId="0">
      <pane xSplit="1" ySplit="5" topLeftCell="B12" activePane="bottomRight" state="frozen"/>
      <selection/>
      <selection pane="topRight"/>
      <selection pane="bottomLeft"/>
      <selection pane="bottomRight" activeCell="D19" sqref="D19"/>
    </sheetView>
  </sheetViews>
  <sheetFormatPr defaultColWidth="9" defaultRowHeight="14.25"/>
  <cols>
    <col min="1" max="1" width="27.5" style="259" customWidth="1"/>
    <col min="2" max="2" width="12.9166666666667" style="259" customWidth="1"/>
    <col min="3" max="3" width="10.1666666666667" style="259" customWidth="1"/>
    <col min="4" max="4" width="12.0833333333333" style="259" customWidth="1"/>
    <col min="5" max="5" width="9.91666666666667" style="259" customWidth="1"/>
    <col min="6" max="6" width="12.6666666666667" style="259" customWidth="1"/>
    <col min="7" max="7" width="10.0833333333333" style="259" customWidth="1"/>
    <col min="8" max="27" width="5.58333333333333" style="259" customWidth="1"/>
    <col min="28" max="247" width="9" style="259"/>
  </cols>
  <sheetData>
    <row r="1" spans="1:1">
      <c r="A1" s="152" t="s">
        <v>68</v>
      </c>
    </row>
    <row r="2" ht="22.5" customHeight="1" spans="1:8">
      <c r="A2" s="280" t="s">
        <v>69</v>
      </c>
      <c r="B2" s="281"/>
      <c r="C2" s="281"/>
      <c r="D2" s="281"/>
      <c r="E2" s="281"/>
      <c r="F2" s="281"/>
      <c r="G2" s="281"/>
      <c r="H2" s="163"/>
    </row>
    <row r="3" ht="23" customHeight="1" spans="1:7">
      <c r="A3" s="261"/>
      <c r="B3" s="262"/>
      <c r="C3" s="262"/>
      <c r="D3" s="262"/>
      <c r="E3" s="262"/>
      <c r="F3" s="156" t="s">
        <v>33</v>
      </c>
      <c r="G3" s="282"/>
    </row>
    <row r="4" s="41" customFormat="1" ht="23" customHeight="1" spans="1:247">
      <c r="A4" s="264" t="s">
        <v>34</v>
      </c>
      <c r="B4" s="265" t="s">
        <v>35</v>
      </c>
      <c r="C4" s="266" t="s">
        <v>36</v>
      </c>
      <c r="D4" s="266"/>
      <c r="E4" s="266"/>
      <c r="F4" s="266"/>
      <c r="G4" s="247" t="s">
        <v>70</v>
      </c>
      <c r="H4" s="283"/>
      <c r="I4" s="258"/>
      <c r="J4" s="258"/>
      <c r="K4" s="258"/>
      <c r="L4" s="258"/>
      <c r="M4" s="258"/>
      <c r="N4" s="258"/>
      <c r="O4" s="258"/>
      <c r="P4" s="258"/>
      <c r="Q4" s="258"/>
      <c r="R4" s="258"/>
      <c r="S4" s="258"/>
      <c r="T4" s="258"/>
      <c r="U4" s="258"/>
      <c r="V4" s="258"/>
      <c r="W4" s="258"/>
      <c r="X4" s="258"/>
      <c r="Y4" s="258"/>
      <c r="Z4" s="258"/>
      <c r="AA4" s="258"/>
      <c r="AB4" s="258"/>
      <c r="AC4" s="258"/>
      <c r="AD4" s="258"/>
      <c r="AE4" s="258"/>
      <c r="AF4" s="258"/>
      <c r="AG4" s="258"/>
      <c r="AH4" s="258"/>
      <c r="AI4" s="258"/>
      <c r="AJ4" s="258"/>
      <c r="AK4" s="258"/>
      <c r="AL4" s="258"/>
      <c r="AM4" s="258"/>
      <c r="AN4" s="258"/>
      <c r="AO4" s="258"/>
      <c r="AP4" s="258"/>
      <c r="AQ4" s="258"/>
      <c r="AR4" s="258"/>
      <c r="AS4" s="258"/>
      <c r="AT4" s="258"/>
      <c r="AU4" s="258"/>
      <c r="AV4" s="258"/>
      <c r="AW4" s="258"/>
      <c r="AX4" s="258"/>
      <c r="AY4" s="258"/>
      <c r="AZ4" s="258"/>
      <c r="BA4" s="258"/>
      <c r="BB4" s="258"/>
      <c r="BC4" s="258"/>
      <c r="BD4" s="258"/>
      <c r="BE4" s="258"/>
      <c r="BF4" s="258"/>
      <c r="BG4" s="258"/>
      <c r="BH4" s="258"/>
      <c r="BI4" s="258"/>
      <c r="BJ4" s="258"/>
      <c r="BK4" s="258"/>
      <c r="BL4" s="258"/>
      <c r="BM4" s="258"/>
      <c r="BN4" s="258"/>
      <c r="BO4" s="258"/>
      <c r="BP4" s="258"/>
      <c r="BQ4" s="258"/>
      <c r="BR4" s="258"/>
      <c r="BS4" s="258"/>
      <c r="BT4" s="258"/>
      <c r="BU4" s="258"/>
      <c r="BV4" s="258"/>
      <c r="BW4" s="258"/>
      <c r="BX4" s="258"/>
      <c r="BY4" s="258"/>
      <c r="BZ4" s="258"/>
      <c r="CA4" s="258"/>
      <c r="CB4" s="258"/>
      <c r="CC4" s="258"/>
      <c r="CD4" s="258"/>
      <c r="CE4" s="258"/>
      <c r="CF4" s="258"/>
      <c r="CG4" s="258"/>
      <c r="CH4" s="258"/>
      <c r="CI4" s="258"/>
      <c r="CJ4" s="258"/>
      <c r="CK4" s="258"/>
      <c r="CL4" s="258"/>
      <c r="CM4" s="258"/>
      <c r="CN4" s="258"/>
      <c r="CO4" s="258"/>
      <c r="CP4" s="258"/>
      <c r="CQ4" s="258"/>
      <c r="CR4" s="258"/>
      <c r="CS4" s="258"/>
      <c r="CT4" s="258"/>
      <c r="CU4" s="258"/>
      <c r="CV4" s="258"/>
      <c r="CW4" s="258"/>
      <c r="CX4" s="258"/>
      <c r="CY4" s="258"/>
      <c r="CZ4" s="258"/>
      <c r="DA4" s="258"/>
      <c r="DB4" s="258"/>
      <c r="DC4" s="258"/>
      <c r="DD4" s="258"/>
      <c r="DE4" s="258"/>
      <c r="DF4" s="258"/>
      <c r="DG4" s="258"/>
      <c r="DH4" s="258"/>
      <c r="DI4" s="258"/>
      <c r="DJ4" s="258"/>
      <c r="DK4" s="258"/>
      <c r="DL4" s="258"/>
      <c r="DM4" s="258"/>
      <c r="DN4" s="258"/>
      <c r="DO4" s="258"/>
      <c r="DP4" s="258"/>
      <c r="DQ4" s="258"/>
      <c r="DR4" s="258"/>
      <c r="DS4" s="258"/>
      <c r="DT4" s="258"/>
      <c r="DU4" s="258"/>
      <c r="DV4" s="258"/>
      <c r="DW4" s="258"/>
      <c r="DX4" s="258"/>
      <c r="DY4" s="258"/>
      <c r="DZ4" s="258"/>
      <c r="EA4" s="258"/>
      <c r="EB4" s="258"/>
      <c r="EC4" s="258"/>
      <c r="ED4" s="258"/>
      <c r="EE4" s="258"/>
      <c r="EF4" s="258"/>
      <c r="EG4" s="258"/>
      <c r="EH4" s="258"/>
      <c r="EI4" s="258"/>
      <c r="EJ4" s="258"/>
      <c r="EK4" s="258"/>
      <c r="EL4" s="258"/>
      <c r="EM4" s="258"/>
      <c r="EN4" s="258"/>
      <c r="EO4" s="258"/>
      <c r="EP4" s="258"/>
      <c r="EQ4" s="258"/>
      <c r="ER4" s="258"/>
      <c r="ES4" s="258"/>
      <c r="ET4" s="258"/>
      <c r="EU4" s="258"/>
      <c r="EV4" s="258"/>
      <c r="EW4" s="258"/>
      <c r="EX4" s="258"/>
      <c r="EY4" s="258"/>
      <c r="EZ4" s="258"/>
      <c r="FA4" s="258"/>
      <c r="FB4" s="258"/>
      <c r="FC4" s="258"/>
      <c r="FD4" s="258"/>
      <c r="FE4" s="258"/>
      <c r="FF4" s="258"/>
      <c r="FG4" s="258"/>
      <c r="FH4" s="258"/>
      <c r="FI4" s="258"/>
      <c r="FJ4" s="258"/>
      <c r="FK4" s="258"/>
      <c r="FL4" s="258"/>
      <c r="FM4" s="258"/>
      <c r="FN4" s="258"/>
      <c r="FO4" s="258"/>
      <c r="FP4" s="258"/>
      <c r="FQ4" s="258"/>
      <c r="FR4" s="258"/>
      <c r="FS4" s="258"/>
      <c r="FT4" s="258"/>
      <c r="FU4" s="258"/>
      <c r="FV4" s="258"/>
      <c r="FW4" s="258"/>
      <c r="FX4" s="258"/>
      <c r="FY4" s="258"/>
      <c r="FZ4" s="258"/>
      <c r="GA4" s="258"/>
      <c r="GB4" s="258"/>
      <c r="GC4" s="258"/>
      <c r="GD4" s="258"/>
      <c r="GE4" s="258"/>
      <c r="GF4" s="258"/>
      <c r="GG4" s="258"/>
      <c r="GH4" s="258"/>
      <c r="GI4" s="258"/>
      <c r="GJ4" s="258"/>
      <c r="GK4" s="258"/>
      <c r="GL4" s="258"/>
      <c r="GM4" s="258"/>
      <c r="GN4" s="258"/>
      <c r="GO4" s="258"/>
      <c r="GP4" s="258"/>
      <c r="GQ4" s="258"/>
      <c r="GR4" s="258"/>
      <c r="GS4" s="258"/>
      <c r="GT4" s="258"/>
      <c r="GU4" s="258"/>
      <c r="GV4" s="258"/>
      <c r="GW4" s="258"/>
      <c r="GX4" s="258"/>
      <c r="GY4" s="258"/>
      <c r="GZ4" s="258"/>
      <c r="HA4" s="258"/>
      <c r="HB4" s="258"/>
      <c r="HC4" s="258"/>
      <c r="HD4" s="258"/>
      <c r="HE4" s="258"/>
      <c r="HF4" s="258"/>
      <c r="HG4" s="258"/>
      <c r="HH4" s="258"/>
      <c r="HI4" s="258"/>
      <c r="HJ4" s="258"/>
      <c r="HK4" s="258"/>
      <c r="HL4" s="258"/>
      <c r="HM4" s="258"/>
      <c r="HN4" s="258"/>
      <c r="HO4" s="258"/>
      <c r="HP4" s="258"/>
      <c r="HQ4" s="258"/>
      <c r="HR4" s="258"/>
      <c r="HS4" s="258"/>
      <c r="HT4" s="258"/>
      <c r="HU4" s="258"/>
      <c r="HV4" s="258"/>
      <c r="HW4" s="258"/>
      <c r="HX4" s="258"/>
      <c r="HY4" s="258"/>
      <c r="HZ4" s="258"/>
      <c r="IA4" s="258"/>
      <c r="IB4" s="258"/>
      <c r="IC4" s="258"/>
      <c r="ID4" s="258"/>
      <c r="IE4" s="258"/>
      <c r="IF4" s="258"/>
      <c r="IG4" s="258"/>
      <c r="IH4" s="258"/>
      <c r="II4" s="258"/>
      <c r="IJ4" s="258"/>
      <c r="IK4" s="258"/>
      <c r="IL4" s="258"/>
      <c r="IM4" s="258"/>
    </row>
    <row r="5" s="41" customFormat="1" ht="23" customHeight="1" spans="1:247">
      <c r="A5" s="266"/>
      <c r="B5" s="265"/>
      <c r="C5" s="247" t="s">
        <v>40</v>
      </c>
      <c r="D5" s="247" t="s">
        <v>41</v>
      </c>
      <c r="E5" s="247" t="s">
        <v>42</v>
      </c>
      <c r="F5" s="247" t="s">
        <v>71</v>
      </c>
      <c r="G5" s="265"/>
      <c r="H5" s="283"/>
      <c r="I5" s="258"/>
      <c r="J5" s="258"/>
      <c r="K5" s="258"/>
      <c r="L5" s="258"/>
      <c r="M5" s="258"/>
      <c r="N5" s="258"/>
      <c r="O5" s="258"/>
      <c r="P5" s="258"/>
      <c r="Q5" s="258"/>
      <c r="R5" s="258"/>
      <c r="S5" s="258"/>
      <c r="T5" s="258"/>
      <c r="U5" s="258"/>
      <c r="V5" s="258"/>
      <c r="W5" s="258"/>
      <c r="X5" s="258"/>
      <c r="Y5" s="258"/>
      <c r="Z5" s="258"/>
      <c r="AA5" s="258"/>
      <c r="AB5" s="258"/>
      <c r="AC5" s="258"/>
      <c r="AD5" s="258"/>
      <c r="AE5" s="258"/>
      <c r="AF5" s="258"/>
      <c r="AG5" s="258"/>
      <c r="AH5" s="258"/>
      <c r="AI5" s="258"/>
      <c r="AJ5" s="258"/>
      <c r="AK5" s="258"/>
      <c r="AL5" s="258"/>
      <c r="AM5" s="258"/>
      <c r="AN5" s="258"/>
      <c r="AO5" s="258"/>
      <c r="AP5" s="258"/>
      <c r="AQ5" s="258"/>
      <c r="AR5" s="258"/>
      <c r="AS5" s="258"/>
      <c r="AT5" s="258"/>
      <c r="AU5" s="258"/>
      <c r="AV5" s="258"/>
      <c r="AW5" s="258"/>
      <c r="AX5" s="258"/>
      <c r="AY5" s="258"/>
      <c r="AZ5" s="258"/>
      <c r="BA5" s="258"/>
      <c r="BB5" s="258"/>
      <c r="BC5" s="258"/>
      <c r="BD5" s="258"/>
      <c r="BE5" s="258"/>
      <c r="BF5" s="258"/>
      <c r="BG5" s="258"/>
      <c r="BH5" s="258"/>
      <c r="BI5" s="258"/>
      <c r="BJ5" s="258"/>
      <c r="BK5" s="258"/>
      <c r="BL5" s="258"/>
      <c r="BM5" s="258"/>
      <c r="BN5" s="258"/>
      <c r="BO5" s="258"/>
      <c r="BP5" s="258"/>
      <c r="BQ5" s="258"/>
      <c r="BR5" s="258"/>
      <c r="BS5" s="258"/>
      <c r="BT5" s="258"/>
      <c r="BU5" s="258"/>
      <c r="BV5" s="258"/>
      <c r="BW5" s="258"/>
      <c r="BX5" s="258"/>
      <c r="BY5" s="258"/>
      <c r="BZ5" s="258"/>
      <c r="CA5" s="258"/>
      <c r="CB5" s="258"/>
      <c r="CC5" s="258"/>
      <c r="CD5" s="258"/>
      <c r="CE5" s="258"/>
      <c r="CF5" s="258"/>
      <c r="CG5" s="258"/>
      <c r="CH5" s="258"/>
      <c r="CI5" s="258"/>
      <c r="CJ5" s="258"/>
      <c r="CK5" s="258"/>
      <c r="CL5" s="258"/>
      <c r="CM5" s="258"/>
      <c r="CN5" s="258"/>
      <c r="CO5" s="258"/>
      <c r="CP5" s="258"/>
      <c r="CQ5" s="258"/>
      <c r="CR5" s="258"/>
      <c r="CS5" s="258"/>
      <c r="CT5" s="258"/>
      <c r="CU5" s="258"/>
      <c r="CV5" s="258"/>
      <c r="CW5" s="258"/>
      <c r="CX5" s="258"/>
      <c r="CY5" s="258"/>
      <c r="CZ5" s="258"/>
      <c r="DA5" s="258"/>
      <c r="DB5" s="258"/>
      <c r="DC5" s="258"/>
      <c r="DD5" s="258"/>
      <c r="DE5" s="258"/>
      <c r="DF5" s="258"/>
      <c r="DG5" s="258"/>
      <c r="DH5" s="258"/>
      <c r="DI5" s="258"/>
      <c r="DJ5" s="258"/>
      <c r="DK5" s="258"/>
      <c r="DL5" s="258"/>
      <c r="DM5" s="258"/>
      <c r="DN5" s="258"/>
      <c r="DO5" s="258"/>
      <c r="DP5" s="258"/>
      <c r="DQ5" s="258"/>
      <c r="DR5" s="258"/>
      <c r="DS5" s="258"/>
      <c r="DT5" s="258"/>
      <c r="DU5" s="258"/>
      <c r="DV5" s="258"/>
      <c r="DW5" s="258"/>
      <c r="DX5" s="258"/>
      <c r="DY5" s="258"/>
      <c r="DZ5" s="258"/>
      <c r="EA5" s="258"/>
      <c r="EB5" s="258"/>
      <c r="EC5" s="258"/>
      <c r="ED5" s="258"/>
      <c r="EE5" s="258"/>
      <c r="EF5" s="258"/>
      <c r="EG5" s="258"/>
      <c r="EH5" s="258"/>
      <c r="EI5" s="258"/>
      <c r="EJ5" s="258"/>
      <c r="EK5" s="258"/>
      <c r="EL5" s="258"/>
      <c r="EM5" s="258"/>
      <c r="EN5" s="258"/>
      <c r="EO5" s="258"/>
      <c r="EP5" s="258"/>
      <c r="EQ5" s="258"/>
      <c r="ER5" s="258"/>
      <c r="ES5" s="258"/>
      <c r="ET5" s="258"/>
      <c r="EU5" s="258"/>
      <c r="EV5" s="258"/>
      <c r="EW5" s="258"/>
      <c r="EX5" s="258"/>
      <c r="EY5" s="258"/>
      <c r="EZ5" s="258"/>
      <c r="FA5" s="258"/>
      <c r="FB5" s="258"/>
      <c r="FC5" s="258"/>
      <c r="FD5" s="258"/>
      <c r="FE5" s="258"/>
      <c r="FF5" s="258"/>
      <c r="FG5" s="258"/>
      <c r="FH5" s="258"/>
      <c r="FI5" s="258"/>
      <c r="FJ5" s="258"/>
      <c r="FK5" s="258"/>
      <c r="FL5" s="258"/>
      <c r="FM5" s="258"/>
      <c r="FN5" s="258"/>
      <c r="FO5" s="258"/>
      <c r="FP5" s="258"/>
      <c r="FQ5" s="258"/>
      <c r="FR5" s="258"/>
      <c r="FS5" s="258"/>
      <c r="FT5" s="258"/>
      <c r="FU5" s="258"/>
      <c r="FV5" s="258"/>
      <c r="FW5" s="258"/>
      <c r="FX5" s="258"/>
      <c r="FY5" s="258"/>
      <c r="FZ5" s="258"/>
      <c r="GA5" s="258"/>
      <c r="GB5" s="258"/>
      <c r="GC5" s="258"/>
      <c r="GD5" s="258"/>
      <c r="GE5" s="258"/>
      <c r="GF5" s="258"/>
      <c r="GG5" s="258"/>
      <c r="GH5" s="258"/>
      <c r="GI5" s="258"/>
      <c r="GJ5" s="258"/>
      <c r="GK5" s="258"/>
      <c r="GL5" s="258"/>
      <c r="GM5" s="258"/>
      <c r="GN5" s="258"/>
      <c r="GO5" s="258"/>
      <c r="GP5" s="258"/>
      <c r="GQ5" s="258"/>
      <c r="GR5" s="258"/>
      <c r="GS5" s="258"/>
      <c r="GT5" s="258"/>
      <c r="GU5" s="258"/>
      <c r="GV5" s="258"/>
      <c r="GW5" s="258"/>
      <c r="GX5" s="258"/>
      <c r="GY5" s="258"/>
      <c r="GZ5" s="258"/>
      <c r="HA5" s="258"/>
      <c r="HB5" s="258"/>
      <c r="HC5" s="258"/>
      <c r="HD5" s="258"/>
      <c r="HE5" s="258"/>
      <c r="HF5" s="258"/>
      <c r="HG5" s="258"/>
      <c r="HH5" s="258"/>
      <c r="HI5" s="258"/>
      <c r="HJ5" s="258"/>
      <c r="HK5" s="258"/>
      <c r="HL5" s="258"/>
      <c r="HM5" s="258"/>
      <c r="HN5" s="258"/>
      <c r="HO5" s="258"/>
      <c r="HP5" s="258"/>
      <c r="HQ5" s="258"/>
      <c r="HR5" s="258"/>
      <c r="HS5" s="258"/>
      <c r="HT5" s="258"/>
      <c r="HU5" s="258"/>
      <c r="HV5" s="258"/>
      <c r="HW5" s="258"/>
      <c r="HX5" s="258"/>
      <c r="HY5" s="258"/>
      <c r="HZ5" s="258"/>
      <c r="IA5" s="258"/>
      <c r="IB5" s="258"/>
      <c r="IC5" s="258"/>
      <c r="ID5" s="258"/>
      <c r="IE5" s="258"/>
      <c r="IF5" s="258"/>
      <c r="IG5" s="258"/>
      <c r="IH5" s="258"/>
      <c r="II5" s="258"/>
      <c r="IJ5" s="258"/>
      <c r="IK5" s="258"/>
      <c r="IL5" s="258"/>
      <c r="IM5" s="258"/>
    </row>
    <row r="6" ht="23" customHeight="1" spans="1:8">
      <c r="A6" s="268" t="s">
        <v>72</v>
      </c>
      <c r="B6" s="271">
        <v>9237</v>
      </c>
      <c r="C6" s="284">
        <v>13159</v>
      </c>
      <c r="D6" s="284">
        <v>7248</v>
      </c>
      <c r="E6" s="271">
        <v>7179</v>
      </c>
      <c r="F6" s="269">
        <f t="shared" ref="F6:F19" si="0">(E6/D6)*100</f>
        <v>99.0480132450331</v>
      </c>
      <c r="G6" s="269">
        <f t="shared" ref="G6:G19" si="1">(E6/B6-1)*100</f>
        <v>-22.2799610263072</v>
      </c>
      <c r="H6" s="279"/>
    </row>
    <row r="7" ht="23" customHeight="1" spans="1:8">
      <c r="A7" s="268" t="s">
        <v>73</v>
      </c>
      <c r="B7" s="271">
        <v>3</v>
      </c>
      <c r="C7" s="284"/>
      <c r="D7" s="284">
        <v>28</v>
      </c>
      <c r="E7" s="271">
        <v>28</v>
      </c>
      <c r="F7" s="269">
        <f t="shared" si="0"/>
        <v>100</v>
      </c>
      <c r="G7" s="269">
        <v>0</v>
      </c>
      <c r="H7" s="279"/>
    </row>
    <row r="8" ht="23" customHeight="1" spans="1:8">
      <c r="A8" s="285" t="s">
        <v>74</v>
      </c>
      <c r="B8" s="214">
        <v>4437</v>
      </c>
      <c r="C8" s="284">
        <v>5431</v>
      </c>
      <c r="D8" s="284">
        <v>3178</v>
      </c>
      <c r="E8" s="214">
        <v>3178</v>
      </c>
      <c r="F8" s="269">
        <f t="shared" si="0"/>
        <v>100</v>
      </c>
      <c r="G8" s="269">
        <f t="shared" si="1"/>
        <v>-28.3750281721884</v>
      </c>
      <c r="H8" s="279"/>
    </row>
    <row r="9" ht="23" customHeight="1" spans="1:8">
      <c r="A9" s="248" t="s">
        <v>75</v>
      </c>
      <c r="B9" s="271">
        <v>22736</v>
      </c>
      <c r="C9" s="284">
        <v>23785</v>
      </c>
      <c r="D9" s="284">
        <v>24270</v>
      </c>
      <c r="E9" s="271">
        <v>22739</v>
      </c>
      <c r="F9" s="269">
        <f t="shared" si="0"/>
        <v>93.6918005768438</v>
      </c>
      <c r="G9" s="269">
        <f t="shared" si="1"/>
        <v>0.013194933145666</v>
      </c>
      <c r="H9" s="279"/>
    </row>
    <row r="10" ht="23" customHeight="1" spans="1:8">
      <c r="A10" s="285" t="s">
        <v>76</v>
      </c>
      <c r="B10" s="271">
        <v>652</v>
      </c>
      <c r="C10" s="284">
        <v>200</v>
      </c>
      <c r="D10" s="284">
        <v>650</v>
      </c>
      <c r="E10" s="271">
        <v>650</v>
      </c>
      <c r="F10" s="269">
        <f t="shared" si="0"/>
        <v>100</v>
      </c>
      <c r="G10" s="269">
        <f t="shared" si="1"/>
        <v>-0.306748466257667</v>
      </c>
      <c r="H10" s="279"/>
    </row>
    <row r="11" ht="23" customHeight="1" spans="1:8">
      <c r="A11" s="268" t="s">
        <v>77</v>
      </c>
      <c r="B11" s="214">
        <v>656</v>
      </c>
      <c r="C11" s="284">
        <v>640</v>
      </c>
      <c r="D11" s="284">
        <v>327</v>
      </c>
      <c r="E11" s="214">
        <v>322</v>
      </c>
      <c r="F11" s="269">
        <f t="shared" si="0"/>
        <v>98.4709480122324</v>
      </c>
      <c r="G11" s="269">
        <f t="shared" si="1"/>
        <v>-50.9146341463415</v>
      </c>
      <c r="H11" s="279"/>
    </row>
    <row r="12" ht="23" customHeight="1" spans="1:8">
      <c r="A12" s="268" t="s">
        <v>78</v>
      </c>
      <c r="B12" s="214">
        <v>9516</v>
      </c>
      <c r="C12" s="284">
        <v>11873</v>
      </c>
      <c r="D12" s="284">
        <v>9681</v>
      </c>
      <c r="E12" s="214">
        <v>9589</v>
      </c>
      <c r="F12" s="269">
        <f t="shared" si="0"/>
        <v>99.0496849499019</v>
      </c>
      <c r="G12" s="269">
        <f t="shared" si="1"/>
        <v>0.767129045817572</v>
      </c>
      <c r="H12" s="279"/>
    </row>
    <row r="13" ht="23" customHeight="1" spans="1:8">
      <c r="A13" s="268" t="s">
        <v>79</v>
      </c>
      <c r="B13" s="214">
        <v>3960</v>
      </c>
      <c r="C13" s="284">
        <v>4170</v>
      </c>
      <c r="D13" s="284">
        <v>4879</v>
      </c>
      <c r="E13" s="214">
        <v>4722</v>
      </c>
      <c r="F13" s="269">
        <f t="shared" si="0"/>
        <v>96.7821274851404</v>
      </c>
      <c r="G13" s="269">
        <f t="shared" si="1"/>
        <v>19.2424242424242</v>
      </c>
      <c r="H13" s="279"/>
    </row>
    <row r="14" ht="23" customHeight="1" spans="1:8">
      <c r="A14" s="268" t="s">
        <v>80</v>
      </c>
      <c r="B14" s="214">
        <v>6053</v>
      </c>
      <c r="C14" s="284">
        <v>5598</v>
      </c>
      <c r="D14" s="284">
        <v>1704</v>
      </c>
      <c r="E14" s="214">
        <v>1691</v>
      </c>
      <c r="F14" s="269">
        <f t="shared" si="0"/>
        <v>99.2370892018779</v>
      </c>
      <c r="G14" s="269">
        <f t="shared" si="1"/>
        <v>-72.063439616719</v>
      </c>
      <c r="H14" s="279"/>
    </row>
    <row r="15" ht="23" customHeight="1" spans="1:8">
      <c r="A15" s="268" t="s">
        <v>81</v>
      </c>
      <c r="B15" s="214">
        <v>25779</v>
      </c>
      <c r="C15" s="284">
        <v>14606</v>
      </c>
      <c r="D15" s="284">
        <v>23599</v>
      </c>
      <c r="E15" s="214">
        <v>23589</v>
      </c>
      <c r="F15" s="269">
        <f t="shared" si="0"/>
        <v>99.9576253231069</v>
      </c>
      <c r="G15" s="269">
        <f t="shared" si="1"/>
        <v>-8.49528686139881</v>
      </c>
      <c r="H15" s="279"/>
    </row>
    <row r="16" ht="23" customHeight="1" spans="1:8">
      <c r="A16" s="268" t="s">
        <v>82</v>
      </c>
      <c r="B16" s="214">
        <v>6755</v>
      </c>
      <c r="C16" s="284">
        <v>5813</v>
      </c>
      <c r="D16" s="284">
        <v>5128</v>
      </c>
      <c r="E16" s="214">
        <v>5128</v>
      </c>
      <c r="F16" s="269">
        <f t="shared" si="0"/>
        <v>100</v>
      </c>
      <c r="G16" s="269">
        <f t="shared" si="1"/>
        <v>-24.0858623242043</v>
      </c>
      <c r="H16" s="279"/>
    </row>
    <row r="17" ht="23" customHeight="1" spans="1:8">
      <c r="A17" s="268" t="s">
        <v>83</v>
      </c>
      <c r="B17" s="214">
        <v>107</v>
      </c>
      <c r="C17" s="284">
        <v>124</v>
      </c>
      <c r="D17" s="284">
        <v>44</v>
      </c>
      <c r="E17" s="214">
        <v>44</v>
      </c>
      <c r="F17" s="269">
        <f t="shared" si="0"/>
        <v>100</v>
      </c>
      <c r="G17" s="269">
        <f t="shared" si="1"/>
        <v>-58.8785046728972</v>
      </c>
      <c r="H17" s="279"/>
    </row>
    <row r="18" ht="23" customHeight="1" spans="1:8">
      <c r="A18" s="268" t="s">
        <v>84</v>
      </c>
      <c r="B18" s="214">
        <v>5530</v>
      </c>
      <c r="C18" s="284">
        <v>4362</v>
      </c>
      <c r="D18" s="284">
        <v>4498</v>
      </c>
      <c r="E18" s="214">
        <v>3410</v>
      </c>
      <c r="F18" s="269">
        <f t="shared" si="0"/>
        <v>75.811471765229</v>
      </c>
      <c r="G18" s="269">
        <f t="shared" si="1"/>
        <v>-38.3363471971067</v>
      </c>
      <c r="H18" s="279"/>
    </row>
    <row r="19" ht="23" customHeight="1" spans="1:8">
      <c r="A19" s="268" t="s">
        <v>85</v>
      </c>
      <c r="B19" s="214">
        <v>1243</v>
      </c>
      <c r="C19" s="284">
        <v>1251</v>
      </c>
      <c r="D19" s="284">
        <v>190</v>
      </c>
      <c r="E19" s="214">
        <v>102</v>
      </c>
      <c r="F19" s="269">
        <f t="shared" si="0"/>
        <v>53.6842105263158</v>
      </c>
      <c r="G19" s="269">
        <f t="shared" si="1"/>
        <v>-91.7940466613033</v>
      </c>
      <c r="H19" s="279"/>
    </row>
    <row r="20" ht="23" customHeight="1" spans="1:8">
      <c r="A20" s="268" t="s">
        <v>86</v>
      </c>
      <c r="B20" s="214">
        <v>583</v>
      </c>
      <c r="C20" s="284">
        <v>510</v>
      </c>
      <c r="D20" s="284">
        <v>38</v>
      </c>
      <c r="E20" s="214">
        <v>38</v>
      </c>
      <c r="F20" s="269"/>
      <c r="G20" s="269"/>
      <c r="H20" s="279"/>
    </row>
    <row r="21" ht="23" customHeight="1" spans="1:8">
      <c r="A21" s="268" t="s">
        <v>87</v>
      </c>
      <c r="B21" s="214">
        <v>390</v>
      </c>
      <c r="C21" s="284">
        <v>5</v>
      </c>
      <c r="D21" s="284">
        <v>112</v>
      </c>
      <c r="E21" s="214">
        <v>112</v>
      </c>
      <c r="F21" s="269">
        <f>(E21/D21)*100</f>
        <v>100</v>
      </c>
      <c r="G21" s="269">
        <f>(E21/B21-1)*100</f>
        <v>-71.2820512820513</v>
      </c>
      <c r="H21" s="279"/>
    </row>
    <row r="22" ht="23" customHeight="1" spans="1:8">
      <c r="A22" s="268" t="s">
        <v>88</v>
      </c>
      <c r="B22" s="214">
        <v>4974</v>
      </c>
      <c r="C22" s="284">
        <v>12013</v>
      </c>
      <c r="D22" s="284">
        <v>8318</v>
      </c>
      <c r="E22" s="214">
        <v>8318</v>
      </c>
      <c r="F22" s="269">
        <f>(E22/D22)*100</f>
        <v>100</v>
      </c>
      <c r="G22" s="269">
        <f>(E22/B22-1)*100</f>
        <v>67.2295938882187</v>
      </c>
      <c r="H22" s="279"/>
    </row>
    <row r="23" ht="23" customHeight="1" spans="1:8">
      <c r="A23" s="268" t="s">
        <v>89</v>
      </c>
      <c r="B23" s="214">
        <v>476</v>
      </c>
      <c r="C23" s="284">
        <v>432</v>
      </c>
      <c r="D23" s="284">
        <v>721</v>
      </c>
      <c r="E23" s="214">
        <v>680</v>
      </c>
      <c r="F23" s="269"/>
      <c r="G23" s="269"/>
      <c r="H23" s="279"/>
    </row>
    <row r="24" ht="23" customHeight="1" spans="1:8">
      <c r="A24" s="268" t="s">
        <v>90</v>
      </c>
      <c r="B24" s="214"/>
      <c r="C24" s="214"/>
      <c r="D24" s="214"/>
      <c r="E24" s="214"/>
      <c r="F24" s="269"/>
      <c r="G24" s="269"/>
      <c r="H24" s="279"/>
    </row>
    <row r="25" ht="23" customHeight="1" spans="1:8">
      <c r="A25" s="268" t="s">
        <v>91</v>
      </c>
      <c r="B25" s="214"/>
      <c r="C25" s="214">
        <v>1000</v>
      </c>
      <c r="D25" s="214"/>
      <c r="E25" s="214"/>
      <c r="F25" s="269"/>
      <c r="G25" s="269"/>
      <c r="H25" s="279"/>
    </row>
    <row r="26" ht="23" customHeight="1" spans="1:8">
      <c r="A26" s="268" t="s">
        <v>92</v>
      </c>
      <c r="B26" s="214">
        <v>170</v>
      </c>
      <c r="C26" s="214">
        <v>0</v>
      </c>
      <c r="D26" s="214">
        <v>100</v>
      </c>
      <c r="E26" s="214">
        <v>25</v>
      </c>
      <c r="F26" s="269">
        <f>(E26/D26)*100</f>
        <v>25</v>
      </c>
      <c r="G26" s="269">
        <f>(E26/B26-1)*100</f>
        <v>-85.2941176470588</v>
      </c>
      <c r="H26" s="279"/>
    </row>
    <row r="27" s="259" customFormat="1" ht="23" customHeight="1" spans="1:256">
      <c r="A27" s="268" t="s">
        <v>93</v>
      </c>
      <c r="B27" s="214">
        <v>4855</v>
      </c>
      <c r="C27" s="214">
        <v>4880</v>
      </c>
      <c r="D27" s="214">
        <v>4658</v>
      </c>
      <c r="E27" s="214">
        <v>4658</v>
      </c>
      <c r="F27" s="269">
        <f>(E27/D27)*100</f>
        <v>100</v>
      </c>
      <c r="G27" s="269">
        <f>(E27/B27-1)*100</f>
        <v>-4.05767250257466</v>
      </c>
      <c r="H27" s="279"/>
      <c r="IN27"/>
      <c r="IO27"/>
      <c r="IP27"/>
      <c r="IQ27"/>
      <c r="IR27"/>
      <c r="IS27"/>
      <c r="IT27"/>
      <c r="IU27"/>
      <c r="IV27"/>
    </row>
    <row r="28" ht="23" customHeight="1" spans="1:8">
      <c r="A28" s="268" t="s">
        <v>94</v>
      </c>
      <c r="B28" s="214">
        <v>14</v>
      </c>
      <c r="C28" s="214">
        <v>0</v>
      </c>
      <c r="D28" s="214">
        <v>75</v>
      </c>
      <c r="E28" s="214">
        <v>75</v>
      </c>
      <c r="F28" s="269">
        <f>(E28/D28)*100</f>
        <v>100</v>
      </c>
      <c r="G28" s="269">
        <f>(E28/B28-1)*100</f>
        <v>435.714285714286</v>
      </c>
      <c r="H28" s="279"/>
    </row>
    <row r="29" s="258" customFormat="1" ht="23" customHeight="1" spans="1:8">
      <c r="A29" s="264" t="s">
        <v>95</v>
      </c>
      <c r="B29" s="276">
        <f>SUM(B6:B28)</f>
        <v>108126</v>
      </c>
      <c r="C29" s="276">
        <f>SUM(C6:C28)</f>
        <v>109852</v>
      </c>
      <c r="D29" s="276">
        <f>SUM(D6:D28)</f>
        <v>99446</v>
      </c>
      <c r="E29" s="276">
        <f>SUM(E6:E28)</f>
        <v>96277</v>
      </c>
      <c r="F29" s="277">
        <f>(E29/D29)*100</f>
        <v>96.8133459364881</v>
      </c>
      <c r="G29" s="277">
        <f>(E29/B29-1)*100</f>
        <v>-10.9585113663689</v>
      </c>
      <c r="H29" s="283"/>
    </row>
    <row r="30" ht="20.15" customHeight="1" spans="6:8">
      <c r="F30" s="262"/>
      <c r="G30" s="262"/>
      <c r="H30" s="279"/>
    </row>
    <row r="31" spans="8:8">
      <c r="H31" s="279"/>
    </row>
    <row r="32" spans="8:8">
      <c r="H32" s="279"/>
    </row>
    <row r="33" spans="8:8">
      <c r="H33" s="279"/>
    </row>
    <row r="34" spans="8:8">
      <c r="H34" s="279"/>
    </row>
    <row r="35" spans="8:8">
      <c r="H35" s="279"/>
    </row>
    <row r="36" spans="8:8">
      <c r="H36" s="279"/>
    </row>
    <row r="37" spans="8:8">
      <c r="H37" s="279"/>
    </row>
    <row r="38" spans="8:8">
      <c r="H38" s="279"/>
    </row>
  </sheetData>
  <mergeCells count="6">
    <mergeCell ref="A2:G2"/>
    <mergeCell ref="F3:G3"/>
    <mergeCell ref="C4:F4"/>
    <mergeCell ref="A4:A5"/>
    <mergeCell ref="B4:B5"/>
    <mergeCell ref="G4:G5"/>
  </mergeCells>
  <printOptions horizontalCentered="1" verticalCentered="1"/>
  <pageMargins left="0.788888888888889" right="0.788888888888889" top="0.788888888888889" bottom="0.788888888888889" header="0.279166666666667" footer="0.2"/>
  <pageSetup paperSize="9" scale="84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3" tint="0.6"/>
  </sheetPr>
  <dimension ref="A1:H40"/>
  <sheetViews>
    <sheetView workbookViewId="0">
      <selection activeCell="F17" sqref="F17"/>
    </sheetView>
  </sheetViews>
  <sheetFormatPr defaultColWidth="9" defaultRowHeight="14.25" outlineLevelCol="7"/>
  <cols>
    <col min="1" max="1" width="26.0833333333333" style="259" customWidth="1"/>
    <col min="2" max="2" width="13.1666666666667" style="259" customWidth="1"/>
    <col min="3" max="3" width="10.5" style="259" customWidth="1"/>
    <col min="4" max="4" width="12.875" style="259" customWidth="1"/>
    <col min="5" max="5" width="10.5" style="259" customWidth="1"/>
    <col min="6" max="6" width="12.6666666666667" style="259" customWidth="1"/>
    <col min="7" max="7" width="10.5" style="259" customWidth="1"/>
    <col min="8" max="11" width="5.58333333333333" style="259" customWidth="1"/>
    <col min="12" max="16384" width="9" style="259"/>
  </cols>
  <sheetData>
    <row r="1" spans="1:1">
      <c r="A1" s="152" t="s">
        <v>96</v>
      </c>
    </row>
    <row r="2" ht="22.5" customHeight="1" spans="1:8">
      <c r="A2" s="260" t="s">
        <v>97</v>
      </c>
      <c r="B2" s="260"/>
      <c r="C2" s="260"/>
      <c r="D2" s="260"/>
      <c r="E2" s="260"/>
      <c r="F2" s="260"/>
      <c r="G2" s="260"/>
      <c r="H2" s="260"/>
    </row>
    <row r="3" ht="20" customHeight="1" spans="1:8">
      <c r="A3" s="261"/>
      <c r="B3" s="262"/>
      <c r="C3" s="262"/>
      <c r="D3" s="262"/>
      <c r="E3" s="262"/>
      <c r="F3" s="263" t="s">
        <v>33</v>
      </c>
      <c r="G3" s="263"/>
      <c r="H3" s="263"/>
    </row>
    <row r="4" s="258" customFormat="1" ht="23" customHeight="1" spans="1:8">
      <c r="A4" s="264" t="s">
        <v>34</v>
      </c>
      <c r="B4" s="265" t="s">
        <v>35</v>
      </c>
      <c r="C4" s="266" t="s">
        <v>36</v>
      </c>
      <c r="D4" s="266"/>
      <c r="E4" s="266"/>
      <c r="F4" s="247" t="s">
        <v>37</v>
      </c>
      <c r="G4" s="247" t="s">
        <v>38</v>
      </c>
      <c r="H4" s="267" t="s">
        <v>39</v>
      </c>
    </row>
    <row r="5" s="258" customFormat="1" ht="23" customHeight="1" spans="1:8">
      <c r="A5" s="266"/>
      <c r="B5" s="265"/>
      <c r="C5" s="247" t="s">
        <v>40</v>
      </c>
      <c r="D5" s="247" t="s">
        <v>41</v>
      </c>
      <c r="E5" s="247" t="s">
        <v>42</v>
      </c>
      <c r="F5" s="247"/>
      <c r="G5" s="265"/>
      <c r="H5" s="267"/>
    </row>
    <row r="6" ht="23" customHeight="1" spans="1:8">
      <c r="A6" s="268" t="s">
        <v>43</v>
      </c>
      <c r="B6" s="214">
        <f>B7+B9+B10+B11+B12+B13+B14+B15+B16+B17+B18+B19+B20+B21</f>
        <v>34619</v>
      </c>
      <c r="C6" s="214">
        <v>36800</v>
      </c>
      <c r="D6" s="214">
        <v>36800</v>
      </c>
      <c r="E6" s="214">
        <v>38070</v>
      </c>
      <c r="F6" s="269">
        <f t="shared" ref="F6:F18" si="0">(E6/D6)*100</f>
        <v>103.451086956522</v>
      </c>
      <c r="G6" s="269">
        <f t="shared" ref="G6:G18" si="1">(E6/B6-1)*100</f>
        <v>9.96851439960715</v>
      </c>
      <c r="H6" s="270"/>
    </row>
    <row r="7" ht="23" customHeight="1" spans="1:8">
      <c r="A7" s="271" t="s">
        <v>44</v>
      </c>
      <c r="B7" s="214">
        <v>6114</v>
      </c>
      <c r="C7" s="214">
        <v>7550</v>
      </c>
      <c r="D7" s="214">
        <v>7550</v>
      </c>
      <c r="E7" s="214">
        <v>7847</v>
      </c>
      <c r="F7" s="269">
        <f t="shared" si="0"/>
        <v>103.933774834437</v>
      </c>
      <c r="G7" s="269">
        <f t="shared" si="1"/>
        <v>28.3447824664704</v>
      </c>
      <c r="H7" s="270"/>
    </row>
    <row r="8" ht="23" customHeight="1" spans="1:8">
      <c r="A8" s="271" t="s">
        <v>45</v>
      </c>
      <c r="B8" s="271"/>
      <c r="C8" s="272"/>
      <c r="D8" s="272"/>
      <c r="E8" s="271"/>
      <c r="F8" s="269"/>
      <c r="G8" s="269"/>
      <c r="H8" s="270"/>
    </row>
    <row r="9" ht="23" customHeight="1" spans="1:8">
      <c r="A9" s="268" t="s">
        <v>46</v>
      </c>
      <c r="B9" s="214">
        <v>1500</v>
      </c>
      <c r="C9" s="214">
        <v>2100</v>
      </c>
      <c r="D9" s="214">
        <v>2100</v>
      </c>
      <c r="E9" s="214">
        <v>2656</v>
      </c>
      <c r="F9" s="269">
        <f t="shared" si="0"/>
        <v>126.47619047619</v>
      </c>
      <c r="G9" s="269">
        <f t="shared" si="1"/>
        <v>77.0666666666667</v>
      </c>
      <c r="H9" s="270"/>
    </row>
    <row r="10" ht="23" customHeight="1" spans="1:8">
      <c r="A10" s="268" t="s">
        <v>47</v>
      </c>
      <c r="B10" s="214">
        <v>1021</v>
      </c>
      <c r="C10" s="214">
        <v>1500</v>
      </c>
      <c r="D10" s="214">
        <v>1500</v>
      </c>
      <c r="E10" s="214">
        <v>930</v>
      </c>
      <c r="F10" s="269">
        <f t="shared" si="0"/>
        <v>62</v>
      </c>
      <c r="G10" s="269">
        <f t="shared" si="1"/>
        <v>-8.9128305582762</v>
      </c>
      <c r="H10" s="270"/>
    </row>
    <row r="11" ht="23" customHeight="1" spans="1:8">
      <c r="A11" s="271" t="s">
        <v>48</v>
      </c>
      <c r="B11" s="214">
        <v>1811</v>
      </c>
      <c r="C11" s="273">
        <v>2000</v>
      </c>
      <c r="D11" s="273">
        <v>2000</v>
      </c>
      <c r="E11" s="214">
        <v>2845</v>
      </c>
      <c r="F11" s="269">
        <f t="shared" si="0"/>
        <v>142.25</v>
      </c>
      <c r="G11" s="269">
        <f t="shared" si="1"/>
        <v>57.0955273329652</v>
      </c>
      <c r="H11" s="270"/>
    </row>
    <row r="12" ht="23" customHeight="1" spans="1:8">
      <c r="A12" s="268" t="s">
        <v>49</v>
      </c>
      <c r="B12" s="214">
        <v>743</v>
      </c>
      <c r="C12" s="273">
        <v>900</v>
      </c>
      <c r="D12" s="273">
        <v>900</v>
      </c>
      <c r="E12" s="214">
        <v>1087</v>
      </c>
      <c r="F12" s="269">
        <f t="shared" si="0"/>
        <v>120.777777777778</v>
      </c>
      <c r="G12" s="269">
        <f t="shared" si="1"/>
        <v>46.2987886944818</v>
      </c>
      <c r="H12" s="270"/>
    </row>
    <row r="13" ht="23" customHeight="1" spans="1:8">
      <c r="A13" s="268" t="s">
        <v>50</v>
      </c>
      <c r="B13" s="214">
        <v>626</v>
      </c>
      <c r="C13" s="273">
        <v>800</v>
      </c>
      <c r="D13" s="273">
        <v>800</v>
      </c>
      <c r="E13" s="214">
        <v>1079</v>
      </c>
      <c r="F13" s="269">
        <f t="shared" si="0"/>
        <v>134.875</v>
      </c>
      <c r="G13" s="269">
        <f t="shared" si="1"/>
        <v>72.3642172523962</v>
      </c>
      <c r="H13" s="270"/>
    </row>
    <row r="14" ht="23" customHeight="1" spans="1:8">
      <c r="A14" s="271" t="s">
        <v>51</v>
      </c>
      <c r="B14" s="214">
        <v>784</v>
      </c>
      <c r="C14" s="273">
        <v>900</v>
      </c>
      <c r="D14" s="273">
        <v>900</v>
      </c>
      <c r="E14" s="214">
        <v>1124</v>
      </c>
      <c r="F14" s="269">
        <f t="shared" si="0"/>
        <v>124.888888888889</v>
      </c>
      <c r="G14" s="269">
        <f t="shared" si="1"/>
        <v>43.3673469387755</v>
      </c>
      <c r="H14" s="270"/>
    </row>
    <row r="15" ht="23" customHeight="1" spans="1:8">
      <c r="A15" s="271" t="s">
        <v>52</v>
      </c>
      <c r="B15" s="214">
        <v>5455</v>
      </c>
      <c r="C15" s="273">
        <v>6200</v>
      </c>
      <c r="D15" s="273">
        <v>6200</v>
      </c>
      <c r="E15" s="214">
        <v>7913</v>
      </c>
      <c r="F15" s="269">
        <f t="shared" si="0"/>
        <v>127.629032258065</v>
      </c>
      <c r="G15" s="269">
        <f t="shared" si="1"/>
        <v>45.0595783684693</v>
      </c>
      <c r="H15" s="270"/>
    </row>
    <row r="16" ht="23" customHeight="1" spans="1:8">
      <c r="A16" s="271" t="s">
        <v>53</v>
      </c>
      <c r="B16" s="214">
        <v>653</v>
      </c>
      <c r="C16" s="273">
        <v>700</v>
      </c>
      <c r="D16" s="273">
        <v>700</v>
      </c>
      <c r="E16" s="214">
        <v>612</v>
      </c>
      <c r="F16" s="269">
        <f t="shared" si="0"/>
        <v>87.4285714285714</v>
      </c>
      <c r="G16" s="269">
        <f t="shared" si="1"/>
        <v>-6.27871362940275</v>
      </c>
      <c r="H16" s="270"/>
    </row>
    <row r="17" ht="23" customHeight="1" spans="1:8">
      <c r="A17" s="271" t="s">
        <v>54</v>
      </c>
      <c r="B17" s="214">
        <v>6722</v>
      </c>
      <c r="C17" s="273">
        <v>5000</v>
      </c>
      <c r="D17" s="273">
        <v>5000</v>
      </c>
      <c r="E17" s="214">
        <v>3764</v>
      </c>
      <c r="F17" s="269">
        <f t="shared" si="0"/>
        <v>75.28</v>
      </c>
      <c r="G17" s="269">
        <f t="shared" si="1"/>
        <v>-44.00476048795</v>
      </c>
      <c r="H17" s="270"/>
    </row>
    <row r="18" ht="23" customHeight="1" spans="1:8">
      <c r="A18" s="271" t="s">
        <v>55</v>
      </c>
      <c r="B18" s="214">
        <v>9066</v>
      </c>
      <c r="C18" s="273">
        <v>9000</v>
      </c>
      <c r="D18" s="273">
        <v>9000</v>
      </c>
      <c r="E18" s="214">
        <v>8041</v>
      </c>
      <c r="F18" s="269">
        <f t="shared" si="0"/>
        <v>89.3444444444444</v>
      </c>
      <c r="G18" s="269">
        <f t="shared" si="1"/>
        <v>-11.3059783807633</v>
      </c>
      <c r="H18" s="270"/>
    </row>
    <row r="19" ht="23" customHeight="1" spans="1:8">
      <c r="A19" s="271" t="s">
        <v>56</v>
      </c>
      <c r="B19" s="271">
        <v>1</v>
      </c>
      <c r="C19" s="274"/>
      <c r="D19" s="274"/>
      <c r="E19" s="271">
        <v>6</v>
      </c>
      <c r="F19" s="269"/>
      <c r="G19" s="269"/>
      <c r="H19" s="270"/>
    </row>
    <row r="20" ht="23" customHeight="1" spans="1:8">
      <c r="A20" s="271" t="s">
        <v>57</v>
      </c>
      <c r="B20" s="271">
        <v>1</v>
      </c>
      <c r="C20" s="274"/>
      <c r="D20" s="274"/>
      <c r="E20" s="271">
        <v>19</v>
      </c>
      <c r="F20" s="269"/>
      <c r="G20" s="269"/>
      <c r="H20" s="270"/>
    </row>
    <row r="21" ht="23" customHeight="1" spans="1:8">
      <c r="A21" s="271" t="s">
        <v>58</v>
      </c>
      <c r="B21" s="214">
        <v>122</v>
      </c>
      <c r="C21" s="214">
        <v>150</v>
      </c>
      <c r="D21" s="214">
        <v>150</v>
      </c>
      <c r="E21" s="214">
        <v>147</v>
      </c>
      <c r="F21" s="269"/>
      <c r="G21" s="269"/>
      <c r="H21" s="270"/>
    </row>
    <row r="22" ht="23" customHeight="1" spans="1:8">
      <c r="A22" s="268" t="s">
        <v>59</v>
      </c>
      <c r="B22" s="214">
        <f>B23+B24+B25+B26+B27+B28</f>
        <v>1929</v>
      </c>
      <c r="C22" s="214">
        <v>2310</v>
      </c>
      <c r="D22" s="214">
        <v>2310</v>
      </c>
      <c r="E22" s="214">
        <v>2178</v>
      </c>
      <c r="F22" s="269">
        <f t="shared" ref="F22:F28" si="2">(E22/D22)*100</f>
        <v>94.2857142857143</v>
      </c>
      <c r="G22" s="269">
        <f t="shared" ref="G22:G28" si="3">(E22/B22-1)*100</f>
        <v>12.9082426127527</v>
      </c>
      <c r="H22" s="270"/>
    </row>
    <row r="23" ht="23" customHeight="1" spans="1:8">
      <c r="A23" s="271" t="s">
        <v>98</v>
      </c>
      <c r="B23" s="214">
        <v>1014</v>
      </c>
      <c r="C23" s="273">
        <v>1200</v>
      </c>
      <c r="D23" s="273">
        <v>1200</v>
      </c>
      <c r="E23" s="214">
        <v>1609</v>
      </c>
      <c r="F23" s="269">
        <f t="shared" si="2"/>
        <v>134.083333333333</v>
      </c>
      <c r="G23" s="269">
        <f t="shared" si="3"/>
        <v>58.6785009861933</v>
      </c>
      <c r="H23" s="270"/>
    </row>
    <row r="24" ht="23" customHeight="1" spans="1:8">
      <c r="A24" s="271" t="s">
        <v>99</v>
      </c>
      <c r="B24" s="214">
        <v>504</v>
      </c>
      <c r="C24" s="273">
        <v>600</v>
      </c>
      <c r="D24" s="273">
        <v>600</v>
      </c>
      <c r="E24" s="214">
        <v>6</v>
      </c>
      <c r="F24" s="269">
        <f t="shared" si="2"/>
        <v>1</v>
      </c>
      <c r="G24" s="269">
        <f t="shared" si="3"/>
        <v>-98.8095238095238</v>
      </c>
      <c r="H24" s="270"/>
    </row>
    <row r="25" ht="23" customHeight="1" spans="1:8">
      <c r="A25" s="271" t="s">
        <v>100</v>
      </c>
      <c r="B25" s="214">
        <v>210</v>
      </c>
      <c r="C25" s="273">
        <v>300</v>
      </c>
      <c r="D25" s="273">
        <v>300</v>
      </c>
      <c r="E25" s="214">
        <v>275</v>
      </c>
      <c r="F25" s="269">
        <f t="shared" si="2"/>
        <v>91.6666666666667</v>
      </c>
      <c r="G25" s="269">
        <f t="shared" si="3"/>
        <v>30.952380952381</v>
      </c>
      <c r="H25" s="270"/>
    </row>
    <row r="26" ht="28" customHeight="1" spans="1:8">
      <c r="A26" s="268" t="s">
        <v>101</v>
      </c>
      <c r="B26" s="214">
        <v>90</v>
      </c>
      <c r="C26" s="273">
        <v>210</v>
      </c>
      <c r="D26" s="273">
        <v>210</v>
      </c>
      <c r="E26" s="214">
        <v>277</v>
      </c>
      <c r="F26" s="269">
        <f t="shared" si="2"/>
        <v>131.904761904762</v>
      </c>
      <c r="G26" s="269">
        <f t="shared" si="3"/>
        <v>207.777777777778</v>
      </c>
      <c r="H26" s="270"/>
    </row>
    <row r="27" ht="30" customHeight="1" spans="1:8">
      <c r="A27" s="248" t="s">
        <v>102</v>
      </c>
      <c r="B27" s="214">
        <v>22</v>
      </c>
      <c r="C27" s="273"/>
      <c r="D27" s="273"/>
      <c r="E27" s="214">
        <v>10</v>
      </c>
      <c r="F27" s="269" t="e">
        <f t="shared" si="2"/>
        <v>#DIV/0!</v>
      </c>
      <c r="G27" s="269">
        <f t="shared" si="3"/>
        <v>-54.5454545454545</v>
      </c>
      <c r="H27" s="270"/>
    </row>
    <row r="28" ht="23" customHeight="1" spans="1:8">
      <c r="A28" s="275" t="s">
        <v>103</v>
      </c>
      <c r="B28" s="271">
        <v>89</v>
      </c>
      <c r="C28" s="273"/>
      <c r="D28" s="273"/>
      <c r="E28" s="271">
        <v>1</v>
      </c>
      <c r="F28" s="269" t="e">
        <f t="shared" si="2"/>
        <v>#DIV/0!</v>
      </c>
      <c r="G28" s="269">
        <f t="shared" si="3"/>
        <v>-98.876404494382</v>
      </c>
      <c r="H28" s="270"/>
    </row>
    <row r="29" ht="23" customHeight="1" spans="1:8">
      <c r="A29" s="268" t="s">
        <v>104</v>
      </c>
      <c r="B29" s="271"/>
      <c r="C29" s="271"/>
      <c r="D29" s="271"/>
      <c r="E29" s="271"/>
      <c r="F29" s="269"/>
      <c r="G29" s="269"/>
      <c r="H29" s="270"/>
    </row>
    <row r="30" ht="23" customHeight="1" spans="1:8">
      <c r="A30" s="271"/>
      <c r="B30" s="271"/>
      <c r="C30" s="271"/>
      <c r="D30" s="271"/>
      <c r="E30" s="271"/>
      <c r="F30" s="269"/>
      <c r="G30" s="269"/>
      <c r="H30" s="270"/>
    </row>
    <row r="31" s="258" customFormat="1" ht="23" customHeight="1" spans="1:8">
      <c r="A31" s="264" t="s">
        <v>67</v>
      </c>
      <c r="B31" s="276">
        <f>SUM(B6,B22)</f>
        <v>36548</v>
      </c>
      <c r="C31" s="276">
        <f>C22+C6</f>
        <v>39110</v>
      </c>
      <c r="D31" s="276">
        <f>SUM(D6,D22)</f>
        <v>39110</v>
      </c>
      <c r="E31" s="276">
        <f>SUM(E6,E22)</f>
        <v>40248</v>
      </c>
      <c r="F31" s="277">
        <f>(E31/D31)*100</f>
        <v>102.909741754027</v>
      </c>
      <c r="G31" s="277">
        <f>(E31/B31-1)*100</f>
        <v>10.1236729780015</v>
      </c>
      <c r="H31" s="278"/>
    </row>
    <row r="32" ht="20.15" customHeight="1" spans="8:8">
      <c r="H32" s="279"/>
    </row>
    <row r="33" spans="8:8">
      <c r="H33" s="279"/>
    </row>
    <row r="34" spans="8:8">
      <c r="H34" s="279"/>
    </row>
    <row r="35" spans="8:8">
      <c r="H35" s="279"/>
    </row>
    <row r="36" spans="8:8">
      <c r="H36" s="279"/>
    </row>
    <row r="37" spans="8:8">
      <c r="H37" s="279"/>
    </row>
    <row r="38" spans="8:8">
      <c r="H38" s="279"/>
    </row>
    <row r="39" spans="8:8">
      <c r="H39" s="279"/>
    </row>
    <row r="40" spans="8:8">
      <c r="H40" s="279"/>
    </row>
  </sheetData>
  <mergeCells count="8">
    <mergeCell ref="A2:H2"/>
    <mergeCell ref="F3:H3"/>
    <mergeCell ref="C4:E4"/>
    <mergeCell ref="A4:A5"/>
    <mergeCell ref="B4:B5"/>
    <mergeCell ref="F4:F5"/>
    <mergeCell ref="G4:G5"/>
    <mergeCell ref="H4:H5"/>
  </mergeCells>
  <pageMargins left="0.75" right="0.75" top="1" bottom="1" header="0.511805555555556" footer="0.511805555555556"/>
  <pageSetup paperSize="9" scale="81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3" tint="0.6"/>
  </sheetPr>
  <dimension ref="A1:E395"/>
  <sheetViews>
    <sheetView tabSelected="1" workbookViewId="0">
      <selection activeCell="A9" sqref="A9"/>
    </sheetView>
  </sheetViews>
  <sheetFormatPr defaultColWidth="9" defaultRowHeight="13.5" outlineLevelCol="4"/>
  <cols>
    <col min="1" max="1" width="34.625" style="154" customWidth="1"/>
    <col min="2" max="2" width="11.375" style="240" customWidth="1"/>
    <col min="3" max="3" width="13.25" style="240" customWidth="1"/>
    <col min="4" max="4" width="9.875" style="154" customWidth="1"/>
    <col min="5" max="5" width="19.25" style="154" customWidth="1"/>
    <col min="6" max="16384" width="9" style="154"/>
  </cols>
  <sheetData>
    <row r="1" s="1" customFormat="1" ht="15.75" customHeight="1" spans="1:4">
      <c r="A1" s="1" t="s">
        <v>105</v>
      </c>
      <c r="B1" s="208"/>
      <c r="C1" s="208"/>
      <c r="D1" s="241"/>
    </row>
    <row r="2" s="237" customFormat="1" ht="23.25" customHeight="1" spans="1:5">
      <c r="A2" s="106" t="s">
        <v>106</v>
      </c>
      <c r="B2" s="106"/>
      <c r="C2" s="106"/>
      <c r="D2" s="106"/>
      <c r="E2" s="106"/>
    </row>
    <row r="3" s="154" customFormat="1" customHeight="1" spans="1:5">
      <c r="A3" s="242"/>
      <c r="B3" s="242"/>
      <c r="C3" s="242"/>
      <c r="D3" s="243" t="s">
        <v>33</v>
      </c>
      <c r="E3" s="243"/>
    </row>
    <row r="4" s="154" customFormat="1" ht="30" customHeight="1" spans="1:5">
      <c r="A4" s="244" t="s">
        <v>107</v>
      </c>
      <c r="B4" s="245" t="s">
        <v>108</v>
      </c>
      <c r="C4" s="245" t="s">
        <v>109</v>
      </c>
      <c r="D4" s="246" t="s">
        <v>110</v>
      </c>
      <c r="E4" s="247" t="s">
        <v>39</v>
      </c>
    </row>
    <row r="5" s="154" customFormat="1" spans="1:5">
      <c r="A5" s="248" t="s">
        <v>111</v>
      </c>
      <c r="B5" s="249">
        <f>B6+B13+B17+B22+B29+B33+B38+B43+B45+B49+B52+B58+B60+B70+B62+B47+B56</f>
        <v>13159</v>
      </c>
      <c r="C5" s="249">
        <f>C6+C13+C17+C22+C29+C33+C38+C43+C45+C49+C52+C58+C60+C70+C62+C47+C56</f>
        <v>7179</v>
      </c>
      <c r="D5" s="250">
        <f>C5/B5*100</f>
        <v>54.5558173113458</v>
      </c>
      <c r="E5" s="248"/>
    </row>
    <row r="6" s="154" customFormat="1" spans="1:5">
      <c r="A6" s="248" t="s">
        <v>112</v>
      </c>
      <c r="B6" s="249">
        <f>SUM(B7:B12)</f>
        <v>7387</v>
      </c>
      <c r="C6" s="249">
        <f>SUM(C7:C12)</f>
        <v>3441</v>
      </c>
      <c r="D6" s="250">
        <f>C6/B6*100</f>
        <v>46.5818329497766</v>
      </c>
      <c r="E6" s="248"/>
    </row>
    <row r="7" s="154" customFormat="1" ht="16.35" customHeight="1" spans="1:5">
      <c r="A7" s="248" t="s">
        <v>113</v>
      </c>
      <c r="B7" s="249">
        <v>5548</v>
      </c>
      <c r="C7" s="249">
        <v>1936</v>
      </c>
      <c r="D7" s="250">
        <f>C7/B7*100</f>
        <v>34.8954578226388</v>
      </c>
      <c r="E7" s="248"/>
    </row>
    <row r="8" s="154" customFormat="1" ht="16.35" customHeight="1" spans="1:5">
      <c r="A8" s="248" t="s">
        <v>114</v>
      </c>
      <c r="B8" s="249">
        <v>474</v>
      </c>
      <c r="C8" s="249">
        <v>200</v>
      </c>
      <c r="D8" s="250"/>
      <c r="E8" s="248"/>
    </row>
    <row r="9" s="154" customFormat="1" ht="16.35" customHeight="1" spans="1:5">
      <c r="A9" s="248" t="s">
        <v>115</v>
      </c>
      <c r="B9" s="249">
        <v>332</v>
      </c>
      <c r="C9" s="249">
        <v>262</v>
      </c>
      <c r="D9" s="250">
        <f t="shared" ref="D9:D14" si="0">C9/B9*100</f>
        <v>78.9156626506024</v>
      </c>
      <c r="E9" s="248"/>
    </row>
    <row r="10" s="154" customFormat="1" ht="16.35" customHeight="1" spans="1:5">
      <c r="A10" s="248" t="s">
        <v>116</v>
      </c>
      <c r="B10" s="249">
        <v>37</v>
      </c>
      <c r="C10" s="249">
        <v>57</v>
      </c>
      <c r="D10" s="250">
        <f t="shared" si="0"/>
        <v>154.054054054054</v>
      </c>
      <c r="E10" s="248"/>
    </row>
    <row r="11" s="154" customFormat="1" ht="16.35" customHeight="1" spans="1:5">
      <c r="A11" s="248" t="s">
        <v>117</v>
      </c>
      <c r="B11" s="249">
        <v>9</v>
      </c>
      <c r="C11" s="249">
        <v>9</v>
      </c>
      <c r="D11" s="250">
        <f t="shared" si="0"/>
        <v>100</v>
      </c>
      <c r="E11" s="248"/>
    </row>
    <row r="12" s="154" customFormat="1" ht="27" spans="1:5">
      <c r="A12" s="248" t="s">
        <v>118</v>
      </c>
      <c r="B12" s="249">
        <v>987</v>
      </c>
      <c r="C12" s="249">
        <v>977</v>
      </c>
      <c r="D12" s="250">
        <f t="shared" si="0"/>
        <v>98.9868287740628</v>
      </c>
      <c r="E12" s="248"/>
    </row>
    <row r="13" s="154" customFormat="1" ht="16.35" customHeight="1" spans="1:5">
      <c r="A13" s="248" t="s">
        <v>119</v>
      </c>
      <c r="B13" s="249">
        <f>SUM(B14:B16)</f>
        <v>469</v>
      </c>
      <c r="C13" s="249">
        <f>SUM(C14:C16)</f>
        <v>320</v>
      </c>
      <c r="D13" s="250">
        <f t="shared" si="0"/>
        <v>68.2302771855011</v>
      </c>
      <c r="E13" s="248"/>
    </row>
    <row r="14" s="154" customFormat="1" ht="16.35" customHeight="1" spans="1:5">
      <c r="A14" s="248" t="s">
        <v>113</v>
      </c>
      <c r="B14" s="249">
        <v>123</v>
      </c>
      <c r="C14" s="249">
        <v>40</v>
      </c>
      <c r="D14" s="250">
        <f t="shared" si="0"/>
        <v>32.520325203252</v>
      </c>
      <c r="E14" s="248"/>
    </row>
    <row r="15" s="154" customFormat="1" ht="16.35" customHeight="1" spans="1:5">
      <c r="A15" s="248" t="s">
        <v>120</v>
      </c>
      <c r="B15" s="249"/>
      <c r="C15" s="249"/>
      <c r="D15" s="250"/>
      <c r="E15" s="248"/>
    </row>
    <row r="16" s="154" customFormat="1" ht="16.35" customHeight="1" spans="1:5">
      <c r="A16" s="248" t="s">
        <v>121</v>
      </c>
      <c r="B16" s="249">
        <v>346</v>
      </c>
      <c r="C16" s="249">
        <v>280</v>
      </c>
      <c r="D16" s="250">
        <f t="shared" ref="D16:D26" si="1">C16/B16*100</f>
        <v>80.9248554913295</v>
      </c>
      <c r="E16" s="248"/>
    </row>
    <row r="17" s="154" customFormat="1" ht="16.35" customHeight="1" spans="1:5">
      <c r="A17" s="248" t="s">
        <v>122</v>
      </c>
      <c r="B17" s="249">
        <f>SUM(B18:B21)</f>
        <v>35</v>
      </c>
      <c r="C17" s="249">
        <f>SUM(C18:C21)</f>
        <v>72</v>
      </c>
      <c r="D17" s="250">
        <f t="shared" si="1"/>
        <v>205.714285714286</v>
      </c>
      <c r="E17" s="248"/>
    </row>
    <row r="18" s="154" customFormat="1" ht="16.35" customHeight="1" spans="1:5">
      <c r="A18" s="248" t="s">
        <v>113</v>
      </c>
      <c r="B18" s="249">
        <v>11</v>
      </c>
      <c r="C18" s="249">
        <v>52</v>
      </c>
      <c r="D18" s="250">
        <f t="shared" si="1"/>
        <v>472.727272727273</v>
      </c>
      <c r="E18" s="248"/>
    </row>
    <row r="19" s="154" customFormat="1" ht="16.35" customHeight="1" spans="1:5">
      <c r="A19" s="248" t="s">
        <v>123</v>
      </c>
      <c r="B19" s="251">
        <v>10</v>
      </c>
      <c r="C19" s="251">
        <v>1</v>
      </c>
      <c r="D19" s="250">
        <f t="shared" si="1"/>
        <v>10</v>
      </c>
      <c r="E19" s="248"/>
    </row>
    <row r="20" s="154" customFormat="1" ht="16.35" customHeight="1" spans="1:5">
      <c r="A20" s="248" t="s">
        <v>124</v>
      </c>
      <c r="B20" s="249">
        <v>14</v>
      </c>
      <c r="C20" s="249">
        <v>14</v>
      </c>
      <c r="D20" s="250">
        <f t="shared" si="1"/>
        <v>100</v>
      </c>
      <c r="E20" s="248"/>
    </row>
    <row r="21" s="154" customFormat="1" ht="16.35" customHeight="1" spans="1:5">
      <c r="A21" s="248" t="s">
        <v>125</v>
      </c>
      <c r="B21" s="249"/>
      <c r="C21" s="249">
        <v>5</v>
      </c>
      <c r="D21" s="250" t="e">
        <f t="shared" si="1"/>
        <v>#DIV/0!</v>
      </c>
      <c r="E21" s="248"/>
    </row>
    <row r="22" s="154" customFormat="1" ht="16.35" customHeight="1" spans="1:5">
      <c r="A22" s="248" t="s">
        <v>126</v>
      </c>
      <c r="B22" s="249">
        <f>SUM(B23:B28)</f>
        <v>936</v>
      </c>
      <c r="C22" s="249">
        <f>SUM(C23:C28)</f>
        <v>686</v>
      </c>
      <c r="D22" s="250">
        <f t="shared" si="1"/>
        <v>73.2905982905983</v>
      </c>
      <c r="E22" s="248"/>
    </row>
    <row r="23" s="154" customFormat="1" ht="16.35" customHeight="1" spans="1:5">
      <c r="A23" s="248" t="s">
        <v>113</v>
      </c>
      <c r="B23" s="249">
        <v>473</v>
      </c>
      <c r="C23" s="249">
        <v>415</v>
      </c>
      <c r="D23" s="250">
        <f t="shared" si="1"/>
        <v>87.737843551797</v>
      </c>
      <c r="E23" s="248"/>
    </row>
    <row r="24" s="154" customFormat="1" ht="16.35" customHeight="1" spans="1:5">
      <c r="A24" s="248" t="s">
        <v>127</v>
      </c>
      <c r="B24" s="249">
        <v>5</v>
      </c>
      <c r="C24" s="249"/>
      <c r="D24" s="250">
        <f t="shared" si="1"/>
        <v>0</v>
      </c>
      <c r="E24" s="248"/>
    </row>
    <row r="25" s="154" customFormat="1" ht="16.35" customHeight="1" spans="1:5">
      <c r="A25" s="248" t="s">
        <v>128</v>
      </c>
      <c r="B25" s="249">
        <v>100</v>
      </c>
      <c r="C25" s="249">
        <v>80</v>
      </c>
      <c r="D25" s="250">
        <f t="shared" si="1"/>
        <v>80</v>
      </c>
      <c r="E25" s="248"/>
    </row>
    <row r="26" s="154" customFormat="1" ht="16.35" customHeight="1" spans="1:5">
      <c r="A26" s="248" t="s">
        <v>129</v>
      </c>
      <c r="B26" s="249">
        <v>146</v>
      </c>
      <c r="C26" s="249">
        <v>114</v>
      </c>
      <c r="D26" s="250">
        <f t="shared" si="1"/>
        <v>78.0821917808219</v>
      </c>
      <c r="E26" s="248"/>
    </row>
    <row r="27" s="154" customFormat="1" ht="16.35" customHeight="1" spans="1:5">
      <c r="A27" s="248" t="s">
        <v>130</v>
      </c>
      <c r="B27" s="249"/>
      <c r="C27" s="249">
        <v>23</v>
      </c>
      <c r="D27" s="250"/>
      <c r="E27" s="248"/>
    </row>
    <row r="28" s="154" customFormat="1" ht="16.35" customHeight="1" spans="1:5">
      <c r="A28" s="248" t="s">
        <v>131</v>
      </c>
      <c r="B28" s="249">
        <v>212</v>
      </c>
      <c r="C28" s="249">
        <v>54</v>
      </c>
      <c r="D28" s="250">
        <f>C28/B28*100</f>
        <v>25.4716981132075</v>
      </c>
      <c r="E28" s="248"/>
    </row>
    <row r="29" s="154" customFormat="1" ht="16.35" customHeight="1" spans="1:5">
      <c r="A29" s="248" t="s">
        <v>132</v>
      </c>
      <c r="B29" s="249">
        <f>B32</f>
        <v>1000</v>
      </c>
      <c r="C29" s="249">
        <f>SUM(C30:C32)</f>
        <v>1000</v>
      </c>
      <c r="D29" s="250">
        <f>C29/B29*100</f>
        <v>100</v>
      </c>
      <c r="E29" s="248"/>
    </row>
    <row r="30" s="154" customFormat="1" ht="16.35" customHeight="1" spans="1:5">
      <c r="A30" s="248" t="s">
        <v>113</v>
      </c>
      <c r="B30" s="249"/>
      <c r="C30" s="249">
        <v>600</v>
      </c>
      <c r="D30" s="250"/>
      <c r="E30" s="248"/>
    </row>
    <row r="31" s="154" customFormat="1" ht="16.35" customHeight="1" spans="1:5">
      <c r="A31" s="248" t="s">
        <v>133</v>
      </c>
      <c r="B31" s="249"/>
      <c r="C31" s="249">
        <v>100</v>
      </c>
      <c r="D31" s="250"/>
      <c r="E31" s="248"/>
    </row>
    <row r="32" s="154" customFormat="1" ht="16.35" customHeight="1" spans="1:5">
      <c r="A32" s="248" t="s">
        <v>134</v>
      </c>
      <c r="B32" s="249">
        <v>1000</v>
      </c>
      <c r="C32" s="249">
        <v>300</v>
      </c>
      <c r="D32" s="250">
        <f>C32/B32*100</f>
        <v>30</v>
      </c>
      <c r="E32" s="248"/>
    </row>
    <row r="33" s="154" customFormat="1" ht="16.35" customHeight="1" spans="1:5">
      <c r="A33" s="248" t="s">
        <v>135</v>
      </c>
      <c r="B33" s="249">
        <f>SUM(B34:B37)</f>
        <v>95</v>
      </c>
      <c r="C33" s="249">
        <f>SUM(C34:C37)</f>
        <v>76</v>
      </c>
      <c r="D33" s="250">
        <f>C33/B33*100</f>
        <v>80</v>
      </c>
      <c r="E33" s="248"/>
    </row>
    <row r="34" s="154" customFormat="1" ht="16.35" customHeight="1" spans="1:5">
      <c r="A34" s="248" t="s">
        <v>113</v>
      </c>
      <c r="B34" s="249">
        <v>50</v>
      </c>
      <c r="C34" s="249">
        <v>55</v>
      </c>
      <c r="D34" s="250">
        <f>C34/B34*100</f>
        <v>110</v>
      </c>
      <c r="E34" s="248"/>
    </row>
    <row r="35" s="154" customFormat="1" ht="16.35" customHeight="1" spans="1:5">
      <c r="A35" s="248" t="s">
        <v>136</v>
      </c>
      <c r="B35" s="249"/>
      <c r="C35" s="249"/>
      <c r="D35" s="250"/>
      <c r="E35" s="248"/>
    </row>
    <row r="36" s="154" customFormat="1" ht="16.35" customHeight="1" spans="1:5">
      <c r="A36" s="248" t="s">
        <v>137</v>
      </c>
      <c r="B36" s="249"/>
      <c r="C36" s="249"/>
      <c r="D36" s="250"/>
      <c r="E36" s="248"/>
    </row>
    <row r="37" s="238" customFormat="1" ht="16.35" customHeight="1" spans="1:5">
      <c r="A37" s="252" t="s">
        <v>138</v>
      </c>
      <c r="B37" s="251">
        <v>45</v>
      </c>
      <c r="C37" s="251">
        <v>21</v>
      </c>
      <c r="D37" s="250">
        <f>C37/B37*100</f>
        <v>46.6666666666667</v>
      </c>
      <c r="E37" s="253"/>
    </row>
    <row r="38" s="238" customFormat="1" ht="16.35" customHeight="1" spans="1:5">
      <c r="A38" s="252" t="s">
        <v>139</v>
      </c>
      <c r="B38" s="251">
        <f>SUM(B39:B42)</f>
        <v>950</v>
      </c>
      <c r="C38" s="251">
        <f>SUM(C39:C42)</f>
        <v>928</v>
      </c>
      <c r="D38" s="250">
        <f>C38/B38*100</f>
        <v>97.6842105263158</v>
      </c>
      <c r="E38" s="253"/>
    </row>
    <row r="39" s="154" customFormat="1" ht="16.35" customHeight="1" spans="1:5">
      <c r="A39" s="248" t="s">
        <v>113</v>
      </c>
      <c r="B39" s="249">
        <v>37</v>
      </c>
      <c r="C39" s="249">
        <v>39</v>
      </c>
      <c r="D39" s="250">
        <f>C39/B39*100</f>
        <v>105.405405405405</v>
      </c>
      <c r="E39" s="248"/>
    </row>
    <row r="40" s="154" customFormat="1" ht="16.35" customHeight="1" spans="1:5">
      <c r="A40" s="248" t="s">
        <v>140</v>
      </c>
      <c r="B40" s="251">
        <v>317</v>
      </c>
      <c r="C40" s="251">
        <v>502</v>
      </c>
      <c r="D40" s="250">
        <f t="shared" ref="D40:D50" si="2">C40/B40*100</f>
        <v>158.359621451104</v>
      </c>
      <c r="E40" s="248"/>
    </row>
    <row r="41" s="154" customFormat="1" ht="16.35" customHeight="1" spans="1:5">
      <c r="A41" s="248" t="s">
        <v>130</v>
      </c>
      <c r="B41" s="249">
        <v>74</v>
      </c>
      <c r="C41" s="249">
        <v>84</v>
      </c>
      <c r="D41" s="250">
        <f t="shared" si="2"/>
        <v>113.513513513514</v>
      </c>
      <c r="E41" s="248"/>
    </row>
    <row r="42" s="154" customFormat="1" ht="16.35" customHeight="1" spans="1:5">
      <c r="A42" s="248" t="s">
        <v>141</v>
      </c>
      <c r="B42" s="249">
        <v>522</v>
      </c>
      <c r="C42" s="249">
        <v>303</v>
      </c>
      <c r="D42" s="250">
        <f t="shared" si="2"/>
        <v>58.0459770114943</v>
      </c>
      <c r="E42" s="248"/>
    </row>
    <row r="43" s="154" customFormat="1" ht="16.35" customHeight="1" spans="1:5">
      <c r="A43" s="248" t="s">
        <v>142</v>
      </c>
      <c r="B43" s="249">
        <f>B44</f>
        <v>0</v>
      </c>
      <c r="C43" s="249">
        <f>C44</f>
        <v>0</v>
      </c>
      <c r="D43" s="250" t="e">
        <f t="shared" si="2"/>
        <v>#DIV/0!</v>
      </c>
      <c r="E43" s="248"/>
    </row>
    <row r="44" s="154" customFormat="1" ht="16.35" customHeight="1" spans="1:5">
      <c r="A44" s="248" t="s">
        <v>143</v>
      </c>
      <c r="B44" s="251"/>
      <c r="C44" s="251"/>
      <c r="D44" s="250" t="e">
        <f t="shared" si="2"/>
        <v>#DIV/0!</v>
      </c>
      <c r="E44" s="248"/>
    </row>
    <row r="45" s="154" customFormat="1" ht="16.35" customHeight="1" spans="1:5">
      <c r="A45" s="248" t="s">
        <v>144</v>
      </c>
      <c r="B45" s="251">
        <f>B46</f>
        <v>3</v>
      </c>
      <c r="C45" s="251">
        <f>C46</f>
        <v>3</v>
      </c>
      <c r="D45" s="250">
        <f t="shared" si="2"/>
        <v>100</v>
      </c>
      <c r="E45" s="248"/>
    </row>
    <row r="46" s="154" customFormat="1" ht="15" customHeight="1" spans="1:5">
      <c r="A46" s="248" t="s">
        <v>145</v>
      </c>
      <c r="B46" s="249">
        <v>3</v>
      </c>
      <c r="C46" s="249">
        <v>3</v>
      </c>
      <c r="D46" s="250">
        <f t="shared" si="2"/>
        <v>100</v>
      </c>
      <c r="E46" s="248"/>
    </row>
    <row r="47" s="154" customFormat="1" ht="16.35" customHeight="1" spans="1:5">
      <c r="A47" s="248" t="s">
        <v>146</v>
      </c>
      <c r="B47" s="249">
        <f>B48</f>
        <v>0</v>
      </c>
      <c r="C47" s="249">
        <f>C48</f>
        <v>8</v>
      </c>
      <c r="D47" s="250" t="e">
        <f t="shared" si="2"/>
        <v>#DIV/0!</v>
      </c>
      <c r="E47" s="248"/>
    </row>
    <row r="48" s="154" customFormat="1" ht="16.35" customHeight="1" spans="1:5">
      <c r="A48" s="248" t="s">
        <v>147</v>
      </c>
      <c r="B48" s="249"/>
      <c r="C48" s="249">
        <v>8</v>
      </c>
      <c r="D48" s="250" t="e">
        <f t="shared" si="2"/>
        <v>#DIV/0!</v>
      </c>
      <c r="E48" s="248"/>
    </row>
    <row r="49" s="154" customFormat="1" spans="1:5">
      <c r="A49" s="248" t="s">
        <v>148</v>
      </c>
      <c r="B49" s="249">
        <f>SUM(B50:B51)</f>
        <v>0</v>
      </c>
      <c r="C49" s="249">
        <f>SUM(C50:C51)</f>
        <v>0</v>
      </c>
      <c r="D49" s="250" t="e">
        <f t="shared" si="2"/>
        <v>#DIV/0!</v>
      </c>
      <c r="E49" s="248"/>
    </row>
    <row r="50" s="154" customFormat="1" ht="16.35" customHeight="1" spans="1:5">
      <c r="A50" s="248" t="s">
        <v>130</v>
      </c>
      <c r="B50" s="249"/>
      <c r="C50" s="249"/>
      <c r="D50" s="250" t="e">
        <f t="shared" si="2"/>
        <v>#DIV/0!</v>
      </c>
      <c r="E50" s="248"/>
    </row>
    <row r="51" s="154" customFormat="1" ht="27" spans="1:5">
      <c r="A51" s="248" t="s">
        <v>149</v>
      </c>
      <c r="B51" s="251"/>
      <c r="C51" s="251"/>
      <c r="D51" s="250"/>
      <c r="E51" s="248"/>
    </row>
    <row r="52" s="154" customFormat="1" ht="16.35" customHeight="1" spans="1:5">
      <c r="A52" s="248" t="s">
        <v>150</v>
      </c>
      <c r="B52" s="249">
        <f>SUM(B53:B55)</f>
        <v>1213</v>
      </c>
      <c r="C52" s="249">
        <f>SUM(C53:C55)</f>
        <v>191</v>
      </c>
      <c r="D52" s="250">
        <f t="shared" ref="D52:D57" si="3">C52/B52*100</f>
        <v>15.7460840890355</v>
      </c>
      <c r="E52" s="248"/>
    </row>
    <row r="53" s="238" customFormat="1" ht="16.35" customHeight="1" spans="1:5">
      <c r="A53" s="254" t="s">
        <v>113</v>
      </c>
      <c r="B53" s="251">
        <v>72</v>
      </c>
      <c r="C53" s="251">
        <v>79</v>
      </c>
      <c r="D53" s="250">
        <f t="shared" si="3"/>
        <v>109.722222222222</v>
      </c>
      <c r="E53" s="253"/>
    </row>
    <row r="54" s="238" customFormat="1" ht="16.35" customHeight="1" spans="1:5">
      <c r="A54" s="254" t="s">
        <v>151</v>
      </c>
      <c r="B54" s="251">
        <v>1000</v>
      </c>
      <c r="C54" s="251">
        <v>50</v>
      </c>
      <c r="D54" s="250">
        <f t="shared" si="3"/>
        <v>5</v>
      </c>
      <c r="E54" s="253"/>
    </row>
    <row r="55" s="238" customFormat="1" ht="16.35" customHeight="1" spans="1:5">
      <c r="A55" s="254" t="s">
        <v>152</v>
      </c>
      <c r="B55" s="251">
        <v>141</v>
      </c>
      <c r="C55" s="251">
        <v>62</v>
      </c>
      <c r="D55" s="250">
        <f t="shared" si="3"/>
        <v>43.9716312056738</v>
      </c>
      <c r="E55" s="253"/>
    </row>
    <row r="56" s="238" customFormat="1" ht="16.35" customHeight="1" spans="1:5">
      <c r="A56" s="254" t="s">
        <v>153</v>
      </c>
      <c r="B56" s="251">
        <f>B57</f>
        <v>0</v>
      </c>
      <c r="C56" s="251">
        <f>C57</f>
        <v>0</v>
      </c>
      <c r="D56" s="250" t="e">
        <f t="shared" si="3"/>
        <v>#DIV/0!</v>
      </c>
      <c r="E56" s="253"/>
    </row>
    <row r="57" s="238" customFormat="1" ht="16.35" customHeight="1" spans="1:5">
      <c r="A57" s="254" t="s">
        <v>154</v>
      </c>
      <c r="B57" s="251"/>
      <c r="C57" s="251"/>
      <c r="D57" s="250" t="e">
        <f t="shared" si="3"/>
        <v>#DIV/0!</v>
      </c>
      <c r="E57" s="253"/>
    </row>
    <row r="58" s="154" customFormat="1" ht="16.35" customHeight="1" spans="1:5">
      <c r="A58" s="248" t="s">
        <v>155</v>
      </c>
      <c r="B58" s="249">
        <f>SUM(B59:B59)</f>
        <v>0</v>
      </c>
      <c r="C58" s="249">
        <f>SUM(C59:C59)</f>
        <v>0</v>
      </c>
      <c r="D58" s="250"/>
      <c r="E58" s="248"/>
    </row>
    <row r="59" s="154" customFormat="1" ht="16.35" customHeight="1" spans="1:5">
      <c r="A59" s="248" t="s">
        <v>117</v>
      </c>
      <c r="B59" s="249"/>
      <c r="C59" s="249">
        <v>0</v>
      </c>
      <c r="D59" s="250"/>
      <c r="E59" s="248"/>
    </row>
    <row r="60" s="154" customFormat="1" ht="16.35" customHeight="1" spans="1:5">
      <c r="A60" s="248" t="s">
        <v>156</v>
      </c>
      <c r="B60" s="249">
        <f>SUM(B61:B61)</f>
        <v>30</v>
      </c>
      <c r="C60" s="249">
        <f>SUM(C61:C61)</f>
        <v>14</v>
      </c>
      <c r="D60" s="250">
        <f>C60/B60*100</f>
        <v>46.6666666666667</v>
      </c>
      <c r="E60" s="248"/>
    </row>
    <row r="61" s="154" customFormat="1" ht="16.35" customHeight="1" spans="1:5">
      <c r="A61" s="248" t="s">
        <v>157</v>
      </c>
      <c r="B61" s="249">
        <v>30</v>
      </c>
      <c r="C61" s="249">
        <v>14</v>
      </c>
      <c r="D61" s="250">
        <f>C61/B61*100</f>
        <v>46.6666666666667</v>
      </c>
      <c r="E61" s="248"/>
    </row>
    <row r="62" s="154" customFormat="1" ht="16.35" customHeight="1" spans="1:5">
      <c r="A62" s="248" t="s">
        <v>158</v>
      </c>
      <c r="B62" s="249">
        <f>SUM(B63:B69)</f>
        <v>441</v>
      </c>
      <c r="C62" s="249">
        <f>SUM(C63:C69)</f>
        <v>210</v>
      </c>
      <c r="D62" s="250">
        <f>C62/B62*100</f>
        <v>47.6190476190476</v>
      </c>
      <c r="E62" s="248"/>
    </row>
    <row r="63" s="154" customFormat="1" ht="16.35" customHeight="1" spans="1:5">
      <c r="A63" s="248" t="s">
        <v>113</v>
      </c>
      <c r="B63" s="249">
        <v>234</v>
      </c>
      <c r="C63" s="249">
        <v>204</v>
      </c>
      <c r="D63" s="250">
        <f>C63/B63*100</f>
        <v>87.1794871794872</v>
      </c>
      <c r="E63" s="248"/>
    </row>
    <row r="64" s="154" customFormat="1" ht="16.35" customHeight="1" spans="1:5">
      <c r="A64" s="248" t="s">
        <v>159</v>
      </c>
      <c r="B64" s="249"/>
      <c r="C64" s="249"/>
      <c r="D64" s="250"/>
      <c r="E64" s="248"/>
    </row>
    <row r="65" s="154" customFormat="1" ht="16.35" customHeight="1" spans="1:5">
      <c r="A65" s="248" t="s">
        <v>160</v>
      </c>
      <c r="B65" s="249"/>
      <c r="C65" s="249"/>
      <c r="D65" s="250" t="e">
        <f>C65/B65*100</f>
        <v>#DIV/0!</v>
      </c>
      <c r="E65" s="248"/>
    </row>
    <row r="66" s="154" customFormat="1" ht="16.35" customHeight="1" spans="1:5">
      <c r="A66" s="248" t="s">
        <v>161</v>
      </c>
      <c r="B66" s="249"/>
      <c r="C66" s="249"/>
      <c r="D66" s="250"/>
      <c r="E66" s="248"/>
    </row>
    <row r="67" s="154" customFormat="1" ht="16.35" customHeight="1" spans="1:5">
      <c r="A67" s="248" t="s">
        <v>162</v>
      </c>
      <c r="B67" s="249">
        <v>5</v>
      </c>
      <c r="C67" s="249">
        <v>3</v>
      </c>
      <c r="D67" s="250"/>
      <c r="E67" s="248"/>
    </row>
    <row r="68" s="154" customFormat="1" ht="16.35" customHeight="1" spans="1:5">
      <c r="A68" s="248" t="s">
        <v>163</v>
      </c>
      <c r="B68" s="249">
        <v>130</v>
      </c>
      <c r="C68" s="249"/>
      <c r="D68" s="250"/>
      <c r="E68" s="248"/>
    </row>
    <row r="69" s="154" customFormat="1" ht="16.35" customHeight="1" spans="1:5">
      <c r="A69" s="248" t="s">
        <v>164</v>
      </c>
      <c r="B69" s="249">
        <v>72</v>
      </c>
      <c r="C69" s="249">
        <v>3</v>
      </c>
      <c r="D69" s="250">
        <f t="shared" ref="D69:D79" si="4">C69/B69*100</f>
        <v>4.16666666666667</v>
      </c>
      <c r="E69" s="248"/>
    </row>
    <row r="70" s="154" customFormat="1" ht="16.35" customHeight="1" spans="1:5">
      <c r="A70" s="248" t="s">
        <v>165</v>
      </c>
      <c r="B70" s="249">
        <f>B71</f>
        <v>600</v>
      </c>
      <c r="C70" s="249">
        <f>C71</f>
        <v>230</v>
      </c>
      <c r="D70" s="250">
        <f t="shared" si="4"/>
        <v>38.3333333333333</v>
      </c>
      <c r="E70" s="248"/>
    </row>
    <row r="71" s="154" customFormat="1" ht="16.35" customHeight="1" spans="1:5">
      <c r="A71" s="248" t="s">
        <v>166</v>
      </c>
      <c r="B71" s="249">
        <v>600</v>
      </c>
      <c r="C71" s="249">
        <v>230</v>
      </c>
      <c r="D71" s="250">
        <f t="shared" si="4"/>
        <v>38.3333333333333</v>
      </c>
      <c r="E71" s="248"/>
    </row>
    <row r="72" s="154" customFormat="1" ht="16.35" customHeight="1" spans="1:5">
      <c r="A72" s="248" t="s">
        <v>167</v>
      </c>
      <c r="B72" s="249">
        <f>B73</f>
        <v>0</v>
      </c>
      <c r="C72" s="249">
        <f>C73</f>
        <v>28</v>
      </c>
      <c r="D72" s="250" t="e">
        <f t="shared" si="4"/>
        <v>#DIV/0!</v>
      </c>
      <c r="E72" s="248"/>
    </row>
    <row r="73" s="154" customFormat="1" ht="16.35" customHeight="1" spans="1:5">
      <c r="A73" s="248" t="s">
        <v>168</v>
      </c>
      <c r="B73" s="249">
        <f>SUM(B74:B75)</f>
        <v>0</v>
      </c>
      <c r="C73" s="249">
        <f>C74+C75</f>
        <v>28</v>
      </c>
      <c r="D73" s="250" t="e">
        <f t="shared" si="4"/>
        <v>#DIV/0!</v>
      </c>
      <c r="E73" s="248"/>
    </row>
    <row r="74" s="154" customFormat="1" ht="16.35" customHeight="1" spans="1:5">
      <c r="A74" s="248" t="s">
        <v>169</v>
      </c>
      <c r="B74" s="249"/>
      <c r="C74" s="249">
        <v>28</v>
      </c>
      <c r="D74" s="250" t="e">
        <f t="shared" si="4"/>
        <v>#DIV/0!</v>
      </c>
      <c r="E74" s="248"/>
    </row>
    <row r="75" s="154" customFormat="1" ht="16.35" customHeight="1" spans="1:5">
      <c r="A75" s="248" t="s">
        <v>170</v>
      </c>
      <c r="B75" s="249"/>
      <c r="C75" s="249"/>
      <c r="D75" s="250" t="e">
        <f t="shared" si="4"/>
        <v>#DIV/0!</v>
      </c>
      <c r="E75" s="248"/>
    </row>
    <row r="76" s="154" customFormat="1" ht="16.35" customHeight="1" spans="1:5">
      <c r="A76" s="248" t="s">
        <v>171</v>
      </c>
      <c r="B76" s="249">
        <f>B77+B81+B83+B87</f>
        <v>5431</v>
      </c>
      <c r="C76" s="249">
        <f>C77+C81+C83+C87</f>
        <v>3178</v>
      </c>
      <c r="D76" s="250">
        <f t="shared" si="4"/>
        <v>58.5159270852513</v>
      </c>
      <c r="E76" s="248"/>
    </row>
    <row r="77" s="154" customFormat="1" ht="16.35" customHeight="1" spans="1:5">
      <c r="A77" s="248" t="s">
        <v>172</v>
      </c>
      <c r="B77" s="249">
        <f>SUM(B78:B80)</f>
        <v>5426</v>
      </c>
      <c r="C77" s="249">
        <f>SUM(C78:C80)</f>
        <v>3156</v>
      </c>
      <c r="D77" s="250">
        <f t="shared" si="4"/>
        <v>58.1643936601548</v>
      </c>
      <c r="E77" s="248"/>
    </row>
    <row r="78" s="154" customFormat="1" ht="16.35" customHeight="1" spans="1:5">
      <c r="A78" s="248" t="s">
        <v>113</v>
      </c>
      <c r="B78" s="251">
        <v>1290</v>
      </c>
      <c r="C78" s="251">
        <v>1349</v>
      </c>
      <c r="D78" s="250">
        <f t="shared" si="4"/>
        <v>104.573643410853</v>
      </c>
      <c r="E78" s="248"/>
    </row>
    <row r="79" s="154" customFormat="1" ht="16.35" customHeight="1" spans="1:5">
      <c r="A79" s="248" t="s">
        <v>173</v>
      </c>
      <c r="B79" s="251"/>
      <c r="C79" s="251">
        <v>6</v>
      </c>
      <c r="D79" s="250"/>
      <c r="E79" s="248"/>
    </row>
    <row r="80" s="154" customFormat="1" ht="16.35" customHeight="1" spans="1:5">
      <c r="A80" s="248" t="s">
        <v>174</v>
      </c>
      <c r="B80" s="249">
        <v>4136</v>
      </c>
      <c r="C80" s="249">
        <v>1801</v>
      </c>
      <c r="D80" s="250">
        <f>C80/B80*100</f>
        <v>43.5444874274662</v>
      </c>
      <c r="E80" s="248"/>
    </row>
    <row r="81" s="154" customFormat="1" ht="16.35" customHeight="1" spans="1:5">
      <c r="A81" s="248" t="s">
        <v>175</v>
      </c>
      <c r="B81" s="251">
        <f>SUM(B82:B82)</f>
        <v>0</v>
      </c>
      <c r="C81" s="251">
        <f>SUM(C82:C82)</f>
        <v>0</v>
      </c>
      <c r="D81" s="250"/>
      <c r="E81" s="248"/>
    </row>
    <row r="82" s="154" customFormat="1" ht="16.35" customHeight="1" spans="1:5">
      <c r="A82" s="248" t="s">
        <v>176</v>
      </c>
      <c r="B82" s="249"/>
      <c r="C82" s="249">
        <v>0</v>
      </c>
      <c r="D82" s="250"/>
      <c r="E82" s="248"/>
    </row>
    <row r="83" s="154" customFormat="1" ht="16.35" customHeight="1" spans="1:5">
      <c r="A83" s="248" t="s">
        <v>177</v>
      </c>
      <c r="B83" s="251">
        <f>SUM(B84:B86)</f>
        <v>5</v>
      </c>
      <c r="C83" s="251">
        <f>SUM(C84:C86)</f>
        <v>22</v>
      </c>
      <c r="D83" s="250"/>
      <c r="E83" s="248"/>
    </row>
    <row r="84" s="154" customFormat="1" ht="16.35" customHeight="1" spans="1:5">
      <c r="A84" s="248" t="s">
        <v>113</v>
      </c>
      <c r="B84" s="249"/>
      <c r="C84" s="249"/>
      <c r="D84" s="250"/>
      <c r="E84" s="248"/>
    </row>
    <row r="85" s="154" customFormat="1" ht="16.35" customHeight="1" spans="1:5">
      <c r="A85" s="248" t="s">
        <v>178</v>
      </c>
      <c r="B85" s="249">
        <v>4</v>
      </c>
      <c r="C85" s="249">
        <v>2</v>
      </c>
      <c r="D85" s="250"/>
      <c r="E85" s="248"/>
    </row>
    <row r="86" s="154" customFormat="1" ht="16.35" customHeight="1" spans="1:5">
      <c r="A86" s="248" t="s">
        <v>179</v>
      </c>
      <c r="B86" s="249">
        <v>1</v>
      </c>
      <c r="C86" s="249">
        <v>20</v>
      </c>
      <c r="D86" s="250"/>
      <c r="E86" s="248"/>
    </row>
    <row r="87" s="154" customFormat="1" ht="16.35" customHeight="1" spans="1:5">
      <c r="A87" s="248" t="s">
        <v>180</v>
      </c>
      <c r="B87" s="249">
        <f>SUM(B88:B88)</f>
        <v>0</v>
      </c>
      <c r="C87" s="249">
        <f>SUM(C88:C88)</f>
        <v>0</v>
      </c>
      <c r="D87" s="250"/>
      <c r="E87" s="248"/>
    </row>
    <row r="88" s="154" customFormat="1" ht="16.35" customHeight="1" spans="1:5">
      <c r="A88" s="248" t="s">
        <v>181</v>
      </c>
      <c r="B88" s="249"/>
      <c r="C88" s="249"/>
      <c r="D88" s="250"/>
      <c r="E88" s="248"/>
    </row>
    <row r="89" s="154" customFormat="1" ht="16.35" customHeight="1" spans="1:5">
      <c r="A89" s="248" t="s">
        <v>182</v>
      </c>
      <c r="B89" s="249">
        <f>B90+B93+B100+B102+B104+B108+B112+B106</f>
        <v>23785</v>
      </c>
      <c r="C89" s="249">
        <f>C90+C93+C100+C102+C104+C108+C112+C106</f>
        <v>22739</v>
      </c>
      <c r="D89" s="250">
        <f>C89/B89*100</f>
        <v>95.6022703384486</v>
      </c>
      <c r="E89" s="248"/>
    </row>
    <row r="90" s="154" customFormat="1" ht="16.35" customHeight="1" spans="1:5">
      <c r="A90" s="248" t="s">
        <v>183</v>
      </c>
      <c r="B90" s="249">
        <f>SUM(B91:B92)</f>
        <v>3861</v>
      </c>
      <c r="C90" s="249">
        <f>SUM(C91:C92)</f>
        <v>77</v>
      </c>
      <c r="D90" s="250">
        <f>C90/B90*100</f>
        <v>1.99430199430199</v>
      </c>
      <c r="E90" s="248"/>
    </row>
    <row r="91" s="154" customFormat="1" ht="16.35" customHeight="1" spans="1:5">
      <c r="A91" s="248" t="s">
        <v>113</v>
      </c>
      <c r="B91" s="249">
        <v>3847</v>
      </c>
      <c r="C91" s="249">
        <v>77</v>
      </c>
      <c r="D91" s="250">
        <f>C91/B91*100</f>
        <v>2.00155965687549</v>
      </c>
      <c r="E91" s="248"/>
    </row>
    <row r="92" s="154" customFormat="1" ht="16.35" customHeight="1" spans="1:5">
      <c r="A92" s="248" t="s">
        <v>184</v>
      </c>
      <c r="B92" s="251">
        <v>14</v>
      </c>
      <c r="C92" s="251"/>
      <c r="D92" s="250"/>
      <c r="E92" s="248"/>
    </row>
    <row r="93" s="154" customFormat="1" ht="16.35" customHeight="1" spans="1:5">
      <c r="A93" s="248" t="s">
        <v>185</v>
      </c>
      <c r="B93" s="249">
        <f>SUM(B94:B99)</f>
        <v>18334</v>
      </c>
      <c r="C93" s="249">
        <f>SUM(C94:C99)</f>
        <v>20755</v>
      </c>
      <c r="D93" s="250">
        <f t="shared" ref="D93:D101" si="5">C93/B93*100</f>
        <v>113.204974364569</v>
      </c>
      <c r="E93" s="248"/>
    </row>
    <row r="94" s="154" customFormat="1" ht="16.35" customHeight="1" spans="1:5">
      <c r="A94" s="248" t="s">
        <v>186</v>
      </c>
      <c r="B94" s="249">
        <v>5099</v>
      </c>
      <c r="C94" s="214">
        <v>5565</v>
      </c>
      <c r="D94" s="250">
        <f t="shared" si="5"/>
        <v>109.139046871936</v>
      </c>
      <c r="E94" s="248"/>
    </row>
    <row r="95" s="154" customFormat="1" ht="16.35" customHeight="1" spans="1:5">
      <c r="A95" s="248" t="s">
        <v>187</v>
      </c>
      <c r="B95" s="249">
        <v>7201</v>
      </c>
      <c r="C95" s="214">
        <v>6856</v>
      </c>
      <c r="D95" s="250">
        <f t="shared" si="5"/>
        <v>95.2089987501736</v>
      </c>
      <c r="E95" s="248"/>
    </row>
    <row r="96" s="154" customFormat="1" ht="16.35" customHeight="1" spans="1:5">
      <c r="A96" s="248" t="s">
        <v>188</v>
      </c>
      <c r="B96" s="251">
        <v>5328</v>
      </c>
      <c r="C96" s="214">
        <v>6773</v>
      </c>
      <c r="D96" s="250">
        <f t="shared" si="5"/>
        <v>127.120870870871</v>
      </c>
      <c r="E96" s="248"/>
    </row>
    <row r="97" s="154" customFormat="1" ht="16.35" customHeight="1" spans="1:5">
      <c r="A97" s="248" t="s">
        <v>189</v>
      </c>
      <c r="B97" s="251">
        <v>41</v>
      </c>
      <c r="C97" s="214">
        <v>119</v>
      </c>
      <c r="D97" s="250">
        <f t="shared" si="5"/>
        <v>290.243902439024</v>
      </c>
      <c r="E97" s="248"/>
    </row>
    <row r="98" s="154" customFormat="1" ht="16.35" customHeight="1" spans="1:5">
      <c r="A98" s="248" t="s">
        <v>190</v>
      </c>
      <c r="B98" s="249">
        <v>12</v>
      </c>
      <c r="C98" s="214">
        <v>18</v>
      </c>
      <c r="D98" s="250">
        <f t="shared" si="5"/>
        <v>150</v>
      </c>
      <c r="E98" s="248"/>
    </row>
    <row r="99" s="154" customFormat="1" ht="16.35" customHeight="1" spans="1:5">
      <c r="A99" s="248" t="s">
        <v>191</v>
      </c>
      <c r="B99" s="249">
        <v>653</v>
      </c>
      <c r="C99" s="249">
        <v>1424</v>
      </c>
      <c r="D99" s="250">
        <f t="shared" si="5"/>
        <v>218.070444104135</v>
      </c>
      <c r="E99" s="248"/>
    </row>
    <row r="100" s="154" customFormat="1" ht="16.35" customHeight="1" spans="1:5">
      <c r="A100" s="248" t="s">
        <v>192</v>
      </c>
      <c r="B100" s="249">
        <f>SUM(B101:B101)</f>
        <v>1</v>
      </c>
      <c r="C100" s="249">
        <f>SUM(C101:C101)</f>
        <v>1</v>
      </c>
      <c r="D100" s="250">
        <f t="shared" si="5"/>
        <v>100</v>
      </c>
      <c r="E100" s="248"/>
    </row>
    <row r="101" s="154" customFormat="1" ht="16.35" customHeight="1" spans="1:5">
      <c r="A101" s="248" t="s">
        <v>193</v>
      </c>
      <c r="B101" s="249">
        <v>1</v>
      </c>
      <c r="C101" s="249">
        <v>1</v>
      </c>
      <c r="D101" s="250">
        <f t="shared" si="5"/>
        <v>100</v>
      </c>
      <c r="E101" s="248"/>
    </row>
    <row r="102" s="154" customFormat="1" ht="16.35" customHeight="1" spans="1:5">
      <c r="A102" s="248" t="s">
        <v>194</v>
      </c>
      <c r="B102" s="249">
        <f>SUM(B103)</f>
        <v>0</v>
      </c>
      <c r="C102" s="249">
        <f>SUM(C103)</f>
        <v>19</v>
      </c>
      <c r="D102" s="250"/>
      <c r="E102" s="248"/>
    </row>
    <row r="103" s="154" customFormat="1" ht="16.35" customHeight="1" spans="1:5">
      <c r="A103" s="248" t="s">
        <v>195</v>
      </c>
      <c r="B103" s="249"/>
      <c r="C103" s="249">
        <v>19</v>
      </c>
      <c r="D103" s="250"/>
      <c r="E103" s="248"/>
    </row>
    <row r="104" s="154" customFormat="1" ht="16.35" customHeight="1" spans="1:5">
      <c r="A104" s="248" t="s">
        <v>196</v>
      </c>
      <c r="B104" s="249">
        <f>SUM(B105:B105)</f>
        <v>79</v>
      </c>
      <c r="C104" s="249">
        <f>SUM(C105:C105)</f>
        <v>82</v>
      </c>
      <c r="D104" s="250">
        <f>C104/B104*100</f>
        <v>103.79746835443</v>
      </c>
      <c r="E104" s="248"/>
    </row>
    <row r="105" s="154" customFormat="1" ht="16.35" customHeight="1" spans="1:5">
      <c r="A105" s="248" t="s">
        <v>197</v>
      </c>
      <c r="B105" s="249">
        <v>79</v>
      </c>
      <c r="C105" s="249">
        <v>82</v>
      </c>
      <c r="D105" s="250">
        <f>C105/B105*100</f>
        <v>103.79746835443</v>
      </c>
      <c r="E105" s="248"/>
    </row>
    <row r="106" s="154" customFormat="1" ht="16.35" customHeight="1" spans="1:5">
      <c r="A106" s="248" t="s">
        <v>198</v>
      </c>
      <c r="B106" s="249">
        <f>B107</f>
        <v>3</v>
      </c>
      <c r="C106" s="249">
        <f>C107</f>
        <v>7</v>
      </c>
      <c r="D106" s="250">
        <f>C106/B106*100</f>
        <v>233.333333333333</v>
      </c>
      <c r="E106" s="248"/>
    </row>
    <row r="107" s="154" customFormat="1" ht="16.35" customHeight="1" spans="1:5">
      <c r="A107" s="248" t="s">
        <v>199</v>
      </c>
      <c r="B107" s="249">
        <v>3</v>
      </c>
      <c r="C107" s="249">
        <v>7</v>
      </c>
      <c r="D107" s="250">
        <f>C107/B107*100</f>
        <v>233.333333333333</v>
      </c>
      <c r="E107" s="248"/>
    </row>
    <row r="108" s="154" customFormat="1" ht="16.35" customHeight="1" spans="1:5">
      <c r="A108" s="248" t="s">
        <v>200</v>
      </c>
      <c r="B108" s="249">
        <f>SUM(B109:B111)</f>
        <v>777</v>
      </c>
      <c r="C108" s="249">
        <f>SUM(C109:C111)</f>
        <v>403</v>
      </c>
      <c r="D108" s="250">
        <f>C108/B108*100</f>
        <v>51.8661518661519</v>
      </c>
      <c r="E108" s="248"/>
    </row>
    <row r="109" s="154" customFormat="1" ht="16.35" customHeight="1" spans="1:5">
      <c r="A109" s="248" t="s">
        <v>201</v>
      </c>
      <c r="B109" s="249"/>
      <c r="C109" s="249"/>
      <c r="D109" s="250"/>
      <c r="E109" s="248"/>
    </row>
    <row r="110" s="154" customFormat="1" ht="16.35" customHeight="1" spans="1:5">
      <c r="A110" s="248" t="s">
        <v>202</v>
      </c>
      <c r="B110" s="249"/>
      <c r="C110" s="249"/>
      <c r="D110" s="250"/>
      <c r="E110" s="248"/>
    </row>
    <row r="111" s="154" customFormat="1" ht="16.35" customHeight="1" spans="1:5">
      <c r="A111" s="248" t="s">
        <v>203</v>
      </c>
      <c r="B111" s="249">
        <v>777</v>
      </c>
      <c r="C111" s="249">
        <v>403</v>
      </c>
      <c r="D111" s="250">
        <f>C111/B111*100</f>
        <v>51.8661518661519</v>
      </c>
      <c r="E111" s="248"/>
    </row>
    <row r="112" s="154" customFormat="1" ht="16.35" customHeight="1" spans="1:5">
      <c r="A112" s="248" t="s">
        <v>204</v>
      </c>
      <c r="B112" s="249">
        <f>SUM(B113)</f>
        <v>730</v>
      </c>
      <c r="C112" s="249">
        <f>SUM(C113)</f>
        <v>1395</v>
      </c>
      <c r="D112" s="250">
        <f>C112/B112*100</f>
        <v>191.095890410959</v>
      </c>
      <c r="E112" s="248"/>
    </row>
    <row r="113" s="154" customFormat="1" ht="16.35" customHeight="1" spans="1:5">
      <c r="A113" s="248" t="s">
        <v>205</v>
      </c>
      <c r="B113" s="249">
        <v>730</v>
      </c>
      <c r="C113" s="249">
        <v>1395</v>
      </c>
      <c r="D113" s="250">
        <f>C113/B113*100</f>
        <v>191.095890410959</v>
      </c>
      <c r="E113" s="248"/>
    </row>
    <row r="114" s="154" customFormat="1" ht="16.35" customHeight="1" spans="1:5">
      <c r="A114" s="248" t="s">
        <v>206</v>
      </c>
      <c r="B114" s="249">
        <f>B118+B122+B115</f>
        <v>200</v>
      </c>
      <c r="C114" s="249">
        <f>C118+C122+C115+C120</f>
        <v>650</v>
      </c>
      <c r="D114" s="250">
        <f>C114/B114*100</f>
        <v>325</v>
      </c>
      <c r="E114" s="248"/>
    </row>
    <row r="115" s="154" customFormat="1" ht="16.35" customHeight="1" spans="1:5">
      <c r="A115" s="248" t="s">
        <v>207</v>
      </c>
      <c r="B115" s="249">
        <f>B117</f>
        <v>200</v>
      </c>
      <c r="C115" s="249">
        <f>C116+C117</f>
        <v>79</v>
      </c>
      <c r="D115" s="250"/>
      <c r="E115" s="248"/>
    </row>
    <row r="116" s="154" customFormat="1" ht="16.35" customHeight="1" spans="1:5">
      <c r="A116" s="248" t="s">
        <v>113</v>
      </c>
      <c r="B116" s="249"/>
      <c r="C116" s="249">
        <v>16</v>
      </c>
      <c r="D116" s="250"/>
      <c r="E116" s="248"/>
    </row>
    <row r="117" s="154" customFormat="1" ht="16.35" customHeight="1" spans="1:5">
      <c r="A117" s="248" t="s">
        <v>208</v>
      </c>
      <c r="B117" s="249">
        <v>200</v>
      </c>
      <c r="C117" s="249">
        <v>63</v>
      </c>
      <c r="D117" s="250"/>
      <c r="E117" s="248"/>
    </row>
    <row r="118" s="154" customFormat="1" ht="16.35" customHeight="1" spans="1:5">
      <c r="A118" s="248" t="s">
        <v>209</v>
      </c>
      <c r="B118" s="249">
        <f>SUM(B119:B119)</f>
        <v>0</v>
      </c>
      <c r="C118" s="249">
        <f>SUM(C119:C119)</f>
        <v>0</v>
      </c>
      <c r="D118" s="250" t="e">
        <f>C118/B118*100</f>
        <v>#DIV/0!</v>
      </c>
      <c r="E118" s="248"/>
    </row>
    <row r="119" s="154" customFormat="1" ht="16.35" customHeight="1" spans="1:5">
      <c r="A119" s="248" t="s">
        <v>210</v>
      </c>
      <c r="B119" s="249"/>
      <c r="C119" s="249"/>
      <c r="D119" s="250" t="e">
        <f>C119/B119*100</f>
        <v>#DIV/0!</v>
      </c>
      <c r="E119" s="248"/>
    </row>
    <row r="120" s="154" customFormat="1" ht="16.35" customHeight="1" spans="1:5">
      <c r="A120" s="248" t="s">
        <v>211</v>
      </c>
      <c r="B120" s="249"/>
      <c r="C120" s="249">
        <f>C121</f>
        <v>300</v>
      </c>
      <c r="D120" s="250"/>
      <c r="E120" s="248"/>
    </row>
    <row r="121" s="154" customFormat="1" ht="16.35" customHeight="1" spans="1:5">
      <c r="A121" s="248" t="s">
        <v>212</v>
      </c>
      <c r="B121" s="249"/>
      <c r="C121" s="249">
        <v>300</v>
      </c>
      <c r="D121" s="250"/>
      <c r="E121" s="248"/>
    </row>
    <row r="122" s="154" customFormat="1" ht="16.35" customHeight="1" spans="1:5">
      <c r="A122" s="248" t="s">
        <v>213</v>
      </c>
      <c r="B122" s="249">
        <f>B123</f>
        <v>0</v>
      </c>
      <c r="C122" s="249">
        <f>C123</f>
        <v>271</v>
      </c>
      <c r="D122" s="250" t="e">
        <f>C122/B122*100</f>
        <v>#DIV/0!</v>
      </c>
      <c r="E122" s="248"/>
    </row>
    <row r="123" s="154" customFormat="1" ht="16.35" customHeight="1" spans="1:5">
      <c r="A123" s="248" t="s">
        <v>214</v>
      </c>
      <c r="B123" s="251"/>
      <c r="C123" s="251">
        <v>271</v>
      </c>
      <c r="D123" s="250" t="e">
        <f>C123/B123*100</f>
        <v>#DIV/0!</v>
      </c>
      <c r="E123" s="248"/>
    </row>
    <row r="124" s="154" customFormat="1" ht="16.35" customHeight="1" spans="1:5">
      <c r="A124" s="248" t="s">
        <v>215</v>
      </c>
      <c r="B124" s="249">
        <f>B125+B129+B132+B137+B135</f>
        <v>640</v>
      </c>
      <c r="C124" s="249">
        <f>C125+C129+C132+C137+C135</f>
        <v>322</v>
      </c>
      <c r="D124" s="250">
        <f>C124/B124*100</f>
        <v>50.3125</v>
      </c>
      <c r="E124" s="248"/>
    </row>
    <row r="125" s="154" customFormat="1" ht="16.35" customHeight="1" spans="1:5">
      <c r="A125" s="248" t="s">
        <v>216</v>
      </c>
      <c r="B125" s="249">
        <f>SUM(B126:B128)</f>
        <v>535</v>
      </c>
      <c r="C125" s="249">
        <f>SUM(C126:C128)</f>
        <v>205</v>
      </c>
      <c r="D125" s="250">
        <f>C125/B125*100</f>
        <v>38.3177570093458</v>
      </c>
      <c r="E125" s="248"/>
    </row>
    <row r="126" s="154" customFormat="1" ht="16.35" customHeight="1" spans="1:5">
      <c r="A126" s="248" t="s">
        <v>217</v>
      </c>
      <c r="B126" s="249"/>
      <c r="C126" s="249"/>
      <c r="D126" s="250"/>
      <c r="E126" s="248"/>
    </row>
    <row r="127" s="154" customFormat="1" ht="16.35" customHeight="1" spans="1:5">
      <c r="A127" s="248" t="s">
        <v>218</v>
      </c>
      <c r="B127" s="249"/>
      <c r="C127" s="249">
        <v>50</v>
      </c>
      <c r="D127" s="250"/>
      <c r="E127" s="248"/>
    </row>
    <row r="128" s="154" customFormat="1" ht="16.35" customHeight="1" spans="1:5">
      <c r="A128" s="248" t="s">
        <v>219</v>
      </c>
      <c r="B128" s="249">
        <v>535</v>
      </c>
      <c r="C128" s="249">
        <v>155</v>
      </c>
      <c r="D128" s="250">
        <f>C128/B128*100</f>
        <v>28.9719626168224</v>
      </c>
      <c r="E128" s="248"/>
    </row>
    <row r="129" s="154" customFormat="1" ht="16.35" customHeight="1" spans="1:5">
      <c r="A129" s="248" t="s">
        <v>220</v>
      </c>
      <c r="B129" s="249">
        <f>SUM(B130:B131)</f>
        <v>7</v>
      </c>
      <c r="C129" s="249">
        <f>SUM(C130:C131)</f>
        <v>7</v>
      </c>
      <c r="D129" s="250">
        <f>C129/B129*100</f>
        <v>100</v>
      </c>
      <c r="E129" s="248"/>
    </row>
    <row r="130" s="154" customFormat="1" ht="16.35" customHeight="1" spans="1:5">
      <c r="A130" s="248" t="s">
        <v>221</v>
      </c>
      <c r="B130" s="249">
        <v>7</v>
      </c>
      <c r="C130" s="249">
        <v>7</v>
      </c>
      <c r="D130" s="250"/>
      <c r="E130" s="248"/>
    </row>
    <row r="131" s="154" customFormat="1" ht="16.35" customHeight="1" spans="1:5">
      <c r="A131" s="248" t="s">
        <v>222</v>
      </c>
      <c r="B131" s="249"/>
      <c r="C131" s="249"/>
      <c r="D131" s="250" t="e">
        <f>C131/B131*100</f>
        <v>#DIV/0!</v>
      </c>
      <c r="E131" s="248"/>
    </row>
    <row r="132" s="154" customFormat="1" ht="16.35" customHeight="1" spans="1:5">
      <c r="A132" s="248" t="s">
        <v>223</v>
      </c>
      <c r="B132" s="249">
        <f>SUM(B133:B134)</f>
        <v>3</v>
      </c>
      <c r="C132" s="249">
        <f>SUM(C133:C134)</f>
        <v>3</v>
      </c>
      <c r="D132" s="250">
        <f>C132/B132*100</f>
        <v>100</v>
      </c>
      <c r="E132" s="248"/>
    </row>
    <row r="133" s="154" customFormat="1" ht="16.35" customHeight="1" spans="1:5">
      <c r="A133" s="248" t="s">
        <v>224</v>
      </c>
      <c r="B133" s="249">
        <v>3</v>
      </c>
      <c r="C133" s="249">
        <v>3</v>
      </c>
      <c r="D133" s="250">
        <f>C133/B133*100</f>
        <v>100</v>
      </c>
      <c r="E133" s="248"/>
    </row>
    <row r="134" s="154" customFormat="1" ht="16.35" customHeight="1" spans="1:5">
      <c r="A134" s="248" t="s">
        <v>225</v>
      </c>
      <c r="B134" s="251"/>
      <c r="C134" s="251"/>
      <c r="D134" s="250"/>
      <c r="E134" s="248"/>
    </row>
    <row r="135" s="154" customFormat="1" ht="16.35" customHeight="1" spans="1:5">
      <c r="A135" s="248" t="s">
        <v>226</v>
      </c>
      <c r="B135" s="251">
        <f>SUM(B136:B136)</f>
        <v>95</v>
      </c>
      <c r="C135" s="251">
        <f>SUM(C136:C136)</f>
        <v>93</v>
      </c>
      <c r="D135" s="250"/>
      <c r="E135" s="248"/>
    </row>
    <row r="136" s="154" customFormat="1" ht="16.35" customHeight="1" spans="1:5">
      <c r="A136" s="248" t="s">
        <v>227</v>
      </c>
      <c r="B136" s="251">
        <v>95</v>
      </c>
      <c r="C136" s="251">
        <v>93</v>
      </c>
      <c r="D136" s="250"/>
      <c r="E136" s="248"/>
    </row>
    <row r="137" s="154" customFormat="1" ht="16.35" customHeight="1" spans="1:5">
      <c r="A137" s="248" t="s">
        <v>228</v>
      </c>
      <c r="B137" s="249">
        <f>SUM(B138:B140)</f>
        <v>0</v>
      </c>
      <c r="C137" s="249">
        <f>SUM(C138:C140)</f>
        <v>14</v>
      </c>
      <c r="D137" s="250" t="e">
        <f>C137/B137*100</f>
        <v>#DIV/0!</v>
      </c>
      <c r="E137" s="248"/>
    </row>
    <row r="138" s="154" customFormat="1" ht="16.35" customHeight="1" spans="1:5">
      <c r="A138" s="248" t="s">
        <v>229</v>
      </c>
      <c r="B138" s="249"/>
      <c r="C138" s="249"/>
      <c r="D138" s="250"/>
      <c r="E138" s="248"/>
    </row>
    <row r="139" s="154" customFormat="1" ht="16.35" customHeight="1" spans="1:5">
      <c r="A139" s="248" t="s">
        <v>230</v>
      </c>
      <c r="B139" s="249"/>
      <c r="C139" s="249"/>
      <c r="D139" s="250" t="e">
        <f>C139/B139*100</f>
        <v>#DIV/0!</v>
      </c>
      <c r="E139" s="248"/>
    </row>
    <row r="140" s="154" customFormat="1" ht="16.35" customHeight="1" spans="1:5">
      <c r="A140" s="248" t="s">
        <v>231</v>
      </c>
      <c r="B140" s="249"/>
      <c r="C140" s="249">
        <v>14</v>
      </c>
      <c r="D140" s="250" t="e">
        <f>C140/B140*100</f>
        <v>#DIV/0!</v>
      </c>
      <c r="E140" s="248"/>
    </row>
    <row r="141" s="154" customFormat="1" ht="16.35" customHeight="1" spans="1:5">
      <c r="A141" s="248" t="s">
        <v>232</v>
      </c>
      <c r="B141" s="249">
        <f>B142+B147+B151+B156+B158+B165+B169+B174+B179+B181+B184+B186+B188+B190</f>
        <v>11873</v>
      </c>
      <c r="C141" s="249">
        <f>C142+C147+C151+C156+C158+C165+C169+C174+C179+C181+C184+C186+C188+C190</f>
        <v>9589</v>
      </c>
      <c r="D141" s="250">
        <f>C141/B141*100</f>
        <v>80.7630758864651</v>
      </c>
      <c r="E141" s="248"/>
    </row>
    <row r="142" s="154" customFormat="1" ht="16.35" customHeight="1" spans="1:5">
      <c r="A142" s="248" t="s">
        <v>233</v>
      </c>
      <c r="B142" s="249">
        <f>SUM(B143:B146)</f>
        <v>304</v>
      </c>
      <c r="C142" s="249">
        <f>C143+C144+C146</f>
        <v>473</v>
      </c>
      <c r="D142" s="250">
        <f>C142/B142*100</f>
        <v>155.592105263158</v>
      </c>
      <c r="E142" s="248"/>
    </row>
    <row r="143" s="154" customFormat="1" ht="16.35" customHeight="1" spans="1:5">
      <c r="A143" s="248" t="s">
        <v>113</v>
      </c>
      <c r="B143" s="249">
        <v>260</v>
      </c>
      <c r="C143" s="249">
        <v>437</v>
      </c>
      <c r="D143" s="250">
        <f>C143/B143*100</f>
        <v>168.076923076923</v>
      </c>
      <c r="E143" s="248"/>
    </row>
    <row r="144" s="154" customFormat="1" ht="16.35" customHeight="1" spans="1:5">
      <c r="A144" s="248" t="s">
        <v>128</v>
      </c>
      <c r="B144" s="249"/>
      <c r="C144" s="249">
        <v>18</v>
      </c>
      <c r="D144" s="250"/>
      <c r="E144" s="248"/>
    </row>
    <row r="145" s="154" customFormat="1" ht="16.35" customHeight="1" spans="1:5">
      <c r="A145" s="248" t="s">
        <v>234</v>
      </c>
      <c r="B145" s="249"/>
      <c r="C145" s="249"/>
      <c r="D145" s="250"/>
      <c r="E145" s="248"/>
    </row>
    <row r="146" s="154" customFormat="1" ht="27" spans="1:5">
      <c r="A146" s="248" t="s">
        <v>235</v>
      </c>
      <c r="B146" s="249">
        <v>44</v>
      </c>
      <c r="C146" s="249">
        <v>18</v>
      </c>
      <c r="D146" s="250">
        <f t="shared" ref="D146:D154" si="6">C146/B146*100</f>
        <v>40.9090909090909</v>
      </c>
      <c r="E146" s="248"/>
    </row>
    <row r="147" s="154" customFormat="1" ht="16.35" customHeight="1" spans="1:5">
      <c r="A147" s="248" t="s">
        <v>236</v>
      </c>
      <c r="B147" s="249">
        <f>SUM(B148:B150)</f>
        <v>1899</v>
      </c>
      <c r="C147" s="249">
        <f>SUM(C148:C150)</f>
        <v>1820</v>
      </c>
      <c r="D147" s="250">
        <f t="shared" si="6"/>
        <v>95.839915745129</v>
      </c>
      <c r="E147" s="248"/>
    </row>
    <row r="148" s="154" customFormat="1" ht="16.35" customHeight="1" spans="1:5">
      <c r="A148" s="248" t="s">
        <v>113</v>
      </c>
      <c r="B148" s="249">
        <v>66</v>
      </c>
      <c r="C148" s="249">
        <v>80</v>
      </c>
      <c r="D148" s="250">
        <f t="shared" si="6"/>
        <v>121.212121212121</v>
      </c>
      <c r="E148" s="248"/>
    </row>
    <row r="149" s="154" customFormat="1" ht="16.35" customHeight="1" spans="1:5">
      <c r="A149" s="248" t="s">
        <v>237</v>
      </c>
      <c r="B149" s="251">
        <v>1786</v>
      </c>
      <c r="C149" s="251">
        <v>1740</v>
      </c>
      <c r="D149" s="250">
        <f t="shared" si="6"/>
        <v>97.4244120940649</v>
      </c>
      <c r="E149" s="248"/>
    </row>
    <row r="150" s="154" customFormat="1" ht="16.35" customHeight="1" spans="1:5">
      <c r="A150" s="248" t="s">
        <v>238</v>
      </c>
      <c r="B150" s="249">
        <v>47</v>
      </c>
      <c r="C150" s="249"/>
      <c r="D150" s="250">
        <f t="shared" si="6"/>
        <v>0</v>
      </c>
      <c r="E150" s="248"/>
    </row>
    <row r="151" s="154" customFormat="1" ht="16.35" customHeight="1" spans="1:5">
      <c r="A151" s="248" t="s">
        <v>239</v>
      </c>
      <c r="B151" s="249">
        <f>SUM(B152:B155)</f>
        <v>2303</v>
      </c>
      <c r="C151" s="249">
        <f>SUM(C152:C155)</f>
        <v>3294</v>
      </c>
      <c r="D151" s="250">
        <f t="shared" si="6"/>
        <v>143.030829353018</v>
      </c>
      <c r="E151" s="248"/>
    </row>
    <row r="152" s="154" customFormat="1" ht="18" customHeight="1" spans="1:5">
      <c r="A152" s="248" t="s">
        <v>240</v>
      </c>
      <c r="B152" s="249">
        <v>2288</v>
      </c>
      <c r="C152" s="249">
        <v>2545</v>
      </c>
      <c r="D152" s="250">
        <f t="shared" si="6"/>
        <v>111.232517482517</v>
      </c>
      <c r="E152" s="248"/>
    </row>
    <row r="153" s="154" customFormat="1" ht="18" customHeight="1" spans="1:5">
      <c r="A153" s="248" t="s">
        <v>241</v>
      </c>
      <c r="B153" s="249"/>
      <c r="C153" s="249">
        <v>476</v>
      </c>
      <c r="D153" s="250" t="e">
        <f t="shared" si="6"/>
        <v>#DIV/0!</v>
      </c>
      <c r="E153" s="248"/>
    </row>
    <row r="154" s="154" customFormat="1" ht="27" spans="1:5">
      <c r="A154" s="248" t="s">
        <v>242</v>
      </c>
      <c r="B154" s="251"/>
      <c r="C154" s="251">
        <v>258</v>
      </c>
      <c r="D154" s="250" t="e">
        <f t="shared" si="6"/>
        <v>#DIV/0!</v>
      </c>
      <c r="E154" s="248"/>
    </row>
    <row r="155" s="154" customFormat="1" spans="1:5">
      <c r="A155" s="248" t="s">
        <v>243</v>
      </c>
      <c r="B155" s="249">
        <v>15</v>
      </c>
      <c r="C155" s="249">
        <v>15</v>
      </c>
      <c r="D155" s="250"/>
      <c r="E155" s="248"/>
    </row>
    <row r="156" s="154" customFormat="1" spans="1:5">
      <c r="A156" s="248" t="s">
        <v>244</v>
      </c>
      <c r="B156" s="249">
        <f>SUM(B157:B157)</f>
        <v>324</v>
      </c>
      <c r="C156" s="249">
        <f>SUM(C157:C157)</f>
        <v>467</v>
      </c>
      <c r="D156" s="250">
        <f>C156/B156*100</f>
        <v>144.135802469136</v>
      </c>
      <c r="E156" s="248"/>
    </row>
    <row r="157" s="154" customFormat="1" spans="1:5">
      <c r="A157" s="248" t="s">
        <v>245</v>
      </c>
      <c r="B157" s="249">
        <v>324</v>
      </c>
      <c r="C157" s="249">
        <v>467</v>
      </c>
      <c r="D157" s="250">
        <f t="shared" ref="D157:D166" si="7">C157/B157*100</f>
        <v>144.135802469136</v>
      </c>
      <c r="E157" s="248"/>
    </row>
    <row r="158" s="154" customFormat="1" spans="1:5">
      <c r="A158" s="248" t="s">
        <v>246</v>
      </c>
      <c r="B158" s="249">
        <f>SUM(B159:B164)</f>
        <v>539</v>
      </c>
      <c r="C158" s="249">
        <f>SUM(C159:C164)</f>
        <v>763</v>
      </c>
      <c r="D158" s="250">
        <f t="shared" si="7"/>
        <v>141.558441558442</v>
      </c>
      <c r="E158" s="248"/>
    </row>
    <row r="159" s="154" customFormat="1" spans="1:5">
      <c r="A159" s="248" t="s">
        <v>247</v>
      </c>
      <c r="B159" s="249">
        <v>238</v>
      </c>
      <c r="C159" s="249">
        <v>81</v>
      </c>
      <c r="D159" s="250">
        <f t="shared" si="7"/>
        <v>34.0336134453782</v>
      </c>
      <c r="E159" s="248"/>
    </row>
    <row r="160" s="154" customFormat="1" spans="1:5">
      <c r="A160" s="248" t="s">
        <v>248</v>
      </c>
      <c r="B160" s="249">
        <v>4</v>
      </c>
      <c r="C160" s="249">
        <v>4</v>
      </c>
      <c r="D160" s="250">
        <f t="shared" si="7"/>
        <v>100</v>
      </c>
      <c r="E160" s="248"/>
    </row>
    <row r="161" s="154" customFormat="1" spans="1:5">
      <c r="A161" s="248" t="s">
        <v>249</v>
      </c>
      <c r="B161" s="249"/>
      <c r="C161" s="249"/>
      <c r="D161" s="250" t="e">
        <f t="shared" si="7"/>
        <v>#DIV/0!</v>
      </c>
      <c r="E161" s="248"/>
    </row>
    <row r="162" s="154" customFormat="1" spans="1:5">
      <c r="A162" s="248" t="s">
        <v>250</v>
      </c>
      <c r="B162" s="249">
        <v>280</v>
      </c>
      <c r="C162" s="249">
        <v>248</v>
      </c>
      <c r="D162" s="250">
        <f t="shared" si="7"/>
        <v>88.5714285714286</v>
      </c>
      <c r="E162" s="248"/>
    </row>
    <row r="163" s="154" customFormat="1" spans="1:5">
      <c r="A163" s="248" t="s">
        <v>251</v>
      </c>
      <c r="B163" s="249"/>
      <c r="C163" s="249"/>
      <c r="D163" s="250" t="e">
        <f t="shared" si="7"/>
        <v>#DIV/0!</v>
      </c>
      <c r="E163" s="248"/>
    </row>
    <row r="164" s="154" customFormat="1" spans="1:5">
      <c r="A164" s="248" t="s">
        <v>252</v>
      </c>
      <c r="B164" s="249">
        <v>17</v>
      </c>
      <c r="C164" s="249">
        <v>430</v>
      </c>
      <c r="D164" s="250">
        <f t="shared" si="7"/>
        <v>2529.41176470588</v>
      </c>
      <c r="E164" s="248"/>
    </row>
    <row r="165" s="154" customFormat="1" spans="1:5">
      <c r="A165" s="248" t="s">
        <v>253</v>
      </c>
      <c r="B165" s="249">
        <f>SUM(B166:B168)</f>
        <v>123</v>
      </c>
      <c r="C165" s="249">
        <f>SUM(C166:C168)</f>
        <v>150</v>
      </c>
      <c r="D165" s="250">
        <f t="shared" si="7"/>
        <v>121.951219512195</v>
      </c>
      <c r="E165" s="248"/>
    </row>
    <row r="166" s="154" customFormat="1" spans="1:5">
      <c r="A166" s="248" t="s">
        <v>254</v>
      </c>
      <c r="B166" s="249">
        <v>123</v>
      </c>
      <c r="C166" s="249">
        <v>150</v>
      </c>
      <c r="D166" s="250">
        <f t="shared" si="7"/>
        <v>121.951219512195</v>
      </c>
      <c r="E166" s="248"/>
    </row>
    <row r="167" s="154" customFormat="1" spans="1:5">
      <c r="A167" s="248" t="s">
        <v>255</v>
      </c>
      <c r="B167" s="249"/>
      <c r="C167" s="249"/>
      <c r="D167" s="250"/>
      <c r="E167" s="248"/>
    </row>
    <row r="168" s="154" customFormat="1" spans="1:5">
      <c r="A168" s="248" t="s">
        <v>256</v>
      </c>
      <c r="B168" s="249"/>
      <c r="C168" s="249"/>
      <c r="D168" s="250" t="e">
        <f>C168/B168*100</f>
        <v>#DIV/0!</v>
      </c>
      <c r="E168" s="248"/>
    </row>
    <row r="169" s="154" customFormat="1" spans="1:5">
      <c r="A169" s="248" t="s">
        <v>257</v>
      </c>
      <c r="B169" s="249">
        <f>SUM(B170:B173)</f>
        <v>79</v>
      </c>
      <c r="C169" s="249">
        <f>SUM(C170:C173)</f>
        <v>131</v>
      </c>
      <c r="D169" s="250">
        <f>C169/B169*100</f>
        <v>165.822784810127</v>
      </c>
      <c r="E169" s="248"/>
    </row>
    <row r="170" s="154" customFormat="1" spans="1:5">
      <c r="A170" s="248" t="s">
        <v>258</v>
      </c>
      <c r="B170" s="249"/>
      <c r="C170" s="249"/>
      <c r="D170" s="250" t="e">
        <f>C170/B170*100</f>
        <v>#DIV/0!</v>
      </c>
      <c r="E170" s="248"/>
    </row>
    <row r="171" s="154" customFormat="1" spans="1:5">
      <c r="A171" s="248" t="s">
        <v>259</v>
      </c>
      <c r="B171" s="249"/>
      <c r="C171" s="249"/>
      <c r="D171" s="250" t="e">
        <f>C171/B171*100</f>
        <v>#DIV/0!</v>
      </c>
      <c r="E171" s="248"/>
    </row>
    <row r="172" s="154" customFormat="1" spans="1:5">
      <c r="A172" s="248" t="s">
        <v>260</v>
      </c>
      <c r="B172" s="249"/>
      <c r="C172" s="249">
        <v>50</v>
      </c>
      <c r="D172" s="250"/>
      <c r="E172" s="248"/>
    </row>
    <row r="173" s="154" customFormat="1" spans="1:5">
      <c r="A173" s="248" t="s">
        <v>261</v>
      </c>
      <c r="B173" s="249">
        <v>79</v>
      </c>
      <c r="C173" s="249">
        <v>81</v>
      </c>
      <c r="D173" s="250">
        <f>C173/B173*100</f>
        <v>102.53164556962</v>
      </c>
      <c r="E173" s="248"/>
    </row>
    <row r="174" s="154" customFormat="1" spans="1:5">
      <c r="A174" s="248" t="s">
        <v>262</v>
      </c>
      <c r="B174" s="249">
        <f>SUM(B175:B178)</f>
        <v>50</v>
      </c>
      <c r="C174" s="249">
        <f>SUM(C175:C178)</f>
        <v>187</v>
      </c>
      <c r="D174" s="250">
        <f>C174/B174*100</f>
        <v>374</v>
      </c>
      <c r="E174" s="248"/>
    </row>
    <row r="175" s="154" customFormat="1" spans="1:5">
      <c r="A175" s="248" t="s">
        <v>263</v>
      </c>
      <c r="B175" s="249">
        <v>28</v>
      </c>
      <c r="C175" s="249">
        <v>10</v>
      </c>
      <c r="D175" s="250"/>
      <c r="E175" s="248"/>
    </row>
    <row r="176" s="154" customFormat="1" spans="1:5">
      <c r="A176" s="248" t="s">
        <v>264</v>
      </c>
      <c r="B176" s="249">
        <v>14</v>
      </c>
      <c r="C176" s="249">
        <v>27</v>
      </c>
      <c r="D176" s="250"/>
      <c r="E176" s="248"/>
    </row>
    <row r="177" s="154" customFormat="1" spans="1:5">
      <c r="A177" s="248" t="s">
        <v>265</v>
      </c>
      <c r="B177" s="249"/>
      <c r="C177" s="249">
        <v>41</v>
      </c>
      <c r="D177" s="250" t="e">
        <f>C177/B177*100</f>
        <v>#DIV/0!</v>
      </c>
      <c r="E177" s="248"/>
    </row>
    <row r="178" s="154" customFormat="1" spans="1:5">
      <c r="A178" s="248" t="s">
        <v>266</v>
      </c>
      <c r="B178" s="249">
        <v>8</v>
      </c>
      <c r="C178" s="249">
        <v>109</v>
      </c>
      <c r="D178" s="250">
        <f>C178/B178*100</f>
        <v>1362.5</v>
      </c>
      <c r="E178" s="248"/>
    </row>
    <row r="179" s="154" customFormat="1" spans="1:5">
      <c r="A179" s="248" t="s">
        <v>267</v>
      </c>
      <c r="B179" s="249">
        <f>SUM(B180:B180)</f>
        <v>0</v>
      </c>
      <c r="C179" s="249">
        <f>SUM(C180:C180)</f>
        <v>0</v>
      </c>
      <c r="D179" s="250"/>
      <c r="E179" s="248"/>
    </row>
    <row r="180" s="154" customFormat="1" spans="1:5">
      <c r="A180" s="248" t="s">
        <v>268</v>
      </c>
      <c r="B180" s="249"/>
      <c r="C180" s="249"/>
      <c r="D180" s="250"/>
      <c r="E180" s="248"/>
    </row>
    <row r="181" s="154" customFormat="1" ht="14" customHeight="1" spans="1:5">
      <c r="A181" s="248" t="s">
        <v>269</v>
      </c>
      <c r="B181" s="249">
        <f>SUM(B182:B183)</f>
        <v>0</v>
      </c>
      <c r="C181" s="249"/>
      <c r="D181" s="250" t="e">
        <f t="shared" ref="D181:D195" si="8">C181/B181*100</f>
        <v>#DIV/0!</v>
      </c>
      <c r="E181" s="248"/>
    </row>
    <row r="182" s="154" customFormat="1" spans="1:5">
      <c r="A182" s="248" t="s">
        <v>270</v>
      </c>
      <c r="B182" s="249"/>
      <c r="C182" s="249"/>
      <c r="D182" s="250" t="e">
        <f t="shared" si="8"/>
        <v>#DIV/0!</v>
      </c>
      <c r="E182" s="248"/>
    </row>
    <row r="183" s="154" customFormat="1" spans="1:5">
      <c r="A183" s="248" t="s">
        <v>271</v>
      </c>
      <c r="B183" s="249"/>
      <c r="C183" s="249"/>
      <c r="D183" s="250" t="e">
        <f t="shared" si="8"/>
        <v>#DIV/0!</v>
      </c>
      <c r="E183" s="248"/>
    </row>
    <row r="184" s="154" customFormat="1" spans="1:5">
      <c r="A184" s="248" t="s">
        <v>272</v>
      </c>
      <c r="B184" s="249">
        <f>SUM(B185)</f>
        <v>50</v>
      </c>
      <c r="C184" s="249">
        <f>SUM(C185)</f>
        <v>0</v>
      </c>
      <c r="D184" s="250">
        <f t="shared" si="8"/>
        <v>0</v>
      </c>
      <c r="E184" s="248"/>
    </row>
    <row r="185" s="154" customFormat="1" spans="1:5">
      <c r="A185" s="248" t="s">
        <v>273</v>
      </c>
      <c r="B185" s="249">
        <v>50</v>
      </c>
      <c r="C185" s="249"/>
      <c r="D185" s="250">
        <f t="shared" si="8"/>
        <v>0</v>
      </c>
      <c r="E185" s="248"/>
    </row>
    <row r="186" s="154" customFormat="1" spans="1:5">
      <c r="A186" s="248" t="s">
        <v>274</v>
      </c>
      <c r="B186" s="251">
        <f>SUM(B187:B187)</f>
        <v>0</v>
      </c>
      <c r="C186" s="251">
        <f>SUM(C187:C187)</f>
        <v>0</v>
      </c>
      <c r="D186" s="250" t="e">
        <f t="shared" si="8"/>
        <v>#DIV/0!</v>
      </c>
      <c r="E186" s="248"/>
    </row>
    <row r="187" s="154" customFormat="1" spans="1:5">
      <c r="A187" s="248" t="s">
        <v>275</v>
      </c>
      <c r="B187" s="249"/>
      <c r="C187" s="249"/>
      <c r="D187" s="250" t="e">
        <f t="shared" si="8"/>
        <v>#DIV/0!</v>
      </c>
      <c r="E187" s="248"/>
    </row>
    <row r="188" s="154" customFormat="1" spans="1:5">
      <c r="A188" s="248" t="s">
        <v>276</v>
      </c>
      <c r="B188" s="249">
        <f>SUM(B189:B189)</f>
        <v>551</v>
      </c>
      <c r="C188" s="249">
        <f>SUM(C189:C189)</f>
        <v>429</v>
      </c>
      <c r="D188" s="250">
        <f t="shared" si="8"/>
        <v>77.8584392014519</v>
      </c>
      <c r="E188" s="248"/>
    </row>
    <row r="189" s="154" customFormat="1" ht="27" spans="1:5">
      <c r="A189" s="248" t="s">
        <v>277</v>
      </c>
      <c r="B189" s="249">
        <v>551</v>
      </c>
      <c r="C189" s="249">
        <v>429</v>
      </c>
      <c r="D189" s="250">
        <f t="shared" si="8"/>
        <v>77.8584392014519</v>
      </c>
      <c r="E189" s="248"/>
    </row>
    <row r="190" s="154" customFormat="1" spans="1:5">
      <c r="A190" s="248" t="s">
        <v>278</v>
      </c>
      <c r="B190" s="249">
        <f>SUM(B191)</f>
        <v>5651</v>
      </c>
      <c r="C190" s="249">
        <f>SUM(C191)</f>
        <v>1875</v>
      </c>
      <c r="D190" s="250">
        <f t="shared" si="8"/>
        <v>33.1799681472306</v>
      </c>
      <c r="E190" s="248"/>
    </row>
    <row r="191" s="154" customFormat="1" spans="1:5">
      <c r="A191" s="248" t="s">
        <v>279</v>
      </c>
      <c r="B191" s="249">
        <v>5651</v>
      </c>
      <c r="C191" s="249">
        <v>1875</v>
      </c>
      <c r="D191" s="250">
        <f t="shared" si="8"/>
        <v>33.1799681472306</v>
      </c>
      <c r="E191" s="248"/>
    </row>
    <row r="192" s="154" customFormat="1" spans="1:5">
      <c r="A192" s="248" t="s">
        <v>280</v>
      </c>
      <c r="B192" s="249">
        <f>B193+B196+B198+B202+B209+B211+B214+B218+B221+B229+B225+B227+B223</f>
        <v>4170</v>
      </c>
      <c r="C192" s="249">
        <f>C193+C196+C198+C202+C209+C211+C214+C218+C221+C229+C225+C227+C223</f>
        <v>4722</v>
      </c>
      <c r="D192" s="250">
        <f t="shared" si="8"/>
        <v>113.237410071942</v>
      </c>
      <c r="E192" s="248"/>
    </row>
    <row r="193" s="154" customFormat="1" spans="1:5">
      <c r="A193" s="248" t="s">
        <v>281</v>
      </c>
      <c r="B193" s="249">
        <f>SUM(B194:B195)</f>
        <v>99</v>
      </c>
      <c r="C193" s="249">
        <f>SUM(C194:C195)</f>
        <v>82</v>
      </c>
      <c r="D193" s="250">
        <f t="shared" si="8"/>
        <v>82.8282828282828</v>
      </c>
      <c r="E193" s="248"/>
    </row>
    <row r="194" s="154" customFormat="1" spans="1:5">
      <c r="A194" s="248" t="s">
        <v>282</v>
      </c>
      <c r="B194" s="249">
        <v>66</v>
      </c>
      <c r="C194" s="249">
        <v>74</v>
      </c>
      <c r="D194" s="250">
        <f t="shared" si="8"/>
        <v>112.121212121212</v>
      </c>
      <c r="E194" s="248"/>
    </row>
    <row r="195" s="154" customFormat="1" spans="1:5">
      <c r="A195" s="248" t="s">
        <v>283</v>
      </c>
      <c r="B195" s="249">
        <v>33</v>
      </c>
      <c r="C195" s="249">
        <v>8</v>
      </c>
      <c r="D195" s="250">
        <f t="shared" si="8"/>
        <v>24.2424242424242</v>
      </c>
      <c r="E195" s="248"/>
    </row>
    <row r="196" s="154" customFormat="1" spans="1:5">
      <c r="A196" s="248" t="s">
        <v>284</v>
      </c>
      <c r="B196" s="249">
        <f>SUM(B197:B197)</f>
        <v>0</v>
      </c>
      <c r="C196" s="249">
        <f>SUM(C197:C197)</f>
        <v>0</v>
      </c>
      <c r="D196" s="250"/>
      <c r="E196" s="248"/>
    </row>
    <row r="197" s="154" customFormat="1" spans="1:5">
      <c r="A197" s="248" t="s">
        <v>285</v>
      </c>
      <c r="B197" s="249"/>
      <c r="C197" s="249"/>
      <c r="D197" s="250"/>
      <c r="E197" s="248"/>
    </row>
    <row r="198" s="154" customFormat="1" spans="1:5">
      <c r="A198" s="248" t="s">
        <v>286</v>
      </c>
      <c r="B198" s="249">
        <f>SUM(B199:B201)</f>
        <v>307</v>
      </c>
      <c r="C198" s="249">
        <f>SUM(C199:C201)</f>
        <v>407</v>
      </c>
      <c r="D198" s="250">
        <f t="shared" ref="D198:D206" si="9">C198/B198*100</f>
        <v>132.57328990228</v>
      </c>
      <c r="E198" s="248"/>
    </row>
    <row r="199" s="154" customFormat="1" spans="1:5">
      <c r="A199" s="248" t="s">
        <v>287</v>
      </c>
      <c r="B199" s="249"/>
      <c r="C199" s="249"/>
      <c r="D199" s="250" t="e">
        <f t="shared" si="9"/>
        <v>#DIV/0!</v>
      </c>
      <c r="E199" s="248"/>
    </row>
    <row r="200" s="154" customFormat="1" spans="1:5">
      <c r="A200" s="248" t="s">
        <v>288</v>
      </c>
      <c r="B200" s="249">
        <v>228</v>
      </c>
      <c r="C200" s="249">
        <v>274</v>
      </c>
      <c r="D200" s="250">
        <f t="shared" si="9"/>
        <v>120.175438596491</v>
      </c>
      <c r="E200" s="248"/>
    </row>
    <row r="201" s="154" customFormat="1" spans="1:5">
      <c r="A201" s="248" t="s">
        <v>289</v>
      </c>
      <c r="B201" s="251">
        <v>79</v>
      </c>
      <c r="C201" s="251">
        <v>133</v>
      </c>
      <c r="D201" s="250">
        <f t="shared" si="9"/>
        <v>168.354430379747</v>
      </c>
      <c r="E201" s="248"/>
    </row>
    <row r="202" s="154" customFormat="1" spans="1:5">
      <c r="A202" s="248" t="s">
        <v>290</v>
      </c>
      <c r="B202" s="249">
        <f>SUM(B203:B208)</f>
        <v>1730</v>
      </c>
      <c r="C202" s="249">
        <f>SUM(C203:C208)</f>
        <v>1703</v>
      </c>
      <c r="D202" s="250">
        <f t="shared" si="9"/>
        <v>98.4393063583815</v>
      </c>
      <c r="E202" s="248"/>
    </row>
    <row r="203" s="154" customFormat="1" spans="1:5">
      <c r="A203" s="248" t="s">
        <v>291</v>
      </c>
      <c r="B203" s="249">
        <v>96</v>
      </c>
      <c r="C203" s="249">
        <v>105</v>
      </c>
      <c r="D203" s="250">
        <f t="shared" si="9"/>
        <v>109.375</v>
      </c>
      <c r="E203" s="248"/>
    </row>
    <row r="204" s="154" customFormat="1" spans="1:5">
      <c r="A204" s="248" t="s">
        <v>292</v>
      </c>
      <c r="B204" s="249">
        <v>39</v>
      </c>
      <c r="C204" s="249">
        <v>770</v>
      </c>
      <c r="D204" s="250">
        <f t="shared" si="9"/>
        <v>1974.35897435897</v>
      </c>
      <c r="E204" s="248"/>
    </row>
    <row r="205" s="154" customFormat="1" spans="1:5">
      <c r="A205" s="248" t="s">
        <v>293</v>
      </c>
      <c r="B205" s="249"/>
      <c r="C205" s="249"/>
      <c r="D205" s="250" t="e">
        <f t="shared" si="9"/>
        <v>#DIV/0!</v>
      </c>
      <c r="E205" s="248"/>
    </row>
    <row r="206" s="154" customFormat="1" spans="1:5">
      <c r="A206" s="248" t="s">
        <v>294</v>
      </c>
      <c r="B206" s="249">
        <v>63</v>
      </c>
      <c r="C206" s="249">
        <v>338</v>
      </c>
      <c r="D206" s="250">
        <f t="shared" si="9"/>
        <v>536.507936507937</v>
      </c>
      <c r="E206" s="248"/>
    </row>
    <row r="207" s="154" customFormat="1" spans="1:5">
      <c r="A207" s="248" t="s">
        <v>295</v>
      </c>
      <c r="B207" s="249">
        <v>10</v>
      </c>
      <c r="C207" s="249">
        <v>320</v>
      </c>
      <c r="D207" s="250"/>
      <c r="E207" s="248"/>
    </row>
    <row r="208" s="154" customFormat="1" spans="1:5">
      <c r="A208" s="248" t="s">
        <v>296</v>
      </c>
      <c r="B208" s="249">
        <v>1522</v>
      </c>
      <c r="C208" s="249">
        <v>170</v>
      </c>
      <c r="D208" s="250"/>
      <c r="E208" s="248"/>
    </row>
    <row r="209" s="154" customFormat="1" spans="1:5">
      <c r="A209" s="248" t="s">
        <v>297</v>
      </c>
      <c r="B209" s="249">
        <f>SUM(B210)</f>
        <v>0</v>
      </c>
      <c r="C209" s="249">
        <f>SUM(C210)</f>
        <v>49</v>
      </c>
      <c r="D209" s="250"/>
      <c r="E209" s="248"/>
    </row>
    <row r="210" s="154" customFormat="1" spans="1:5">
      <c r="A210" s="248" t="s">
        <v>298</v>
      </c>
      <c r="B210" s="249"/>
      <c r="C210" s="249">
        <v>49</v>
      </c>
      <c r="D210" s="250"/>
      <c r="E210" s="248"/>
    </row>
    <row r="211" s="154" customFormat="1" spans="1:5">
      <c r="A211" s="248" t="s">
        <v>299</v>
      </c>
      <c r="B211" s="249">
        <f>SUM(B212:B213)</f>
        <v>113</v>
      </c>
      <c r="C211" s="249">
        <f>SUM(C212:C213)</f>
        <v>193</v>
      </c>
      <c r="D211" s="250">
        <f>C211/B211*100</f>
        <v>170.796460176991</v>
      </c>
      <c r="E211" s="248"/>
    </row>
    <row r="212" s="154" customFormat="1" spans="1:5">
      <c r="A212" s="248" t="s">
        <v>300</v>
      </c>
      <c r="B212" s="249">
        <v>76</v>
      </c>
      <c r="C212" s="249">
        <v>162</v>
      </c>
      <c r="D212" s="250"/>
      <c r="E212" s="248"/>
    </row>
    <row r="213" s="154" customFormat="1" spans="1:5">
      <c r="A213" s="248" t="s">
        <v>301</v>
      </c>
      <c r="B213" s="249">
        <v>37</v>
      </c>
      <c r="C213" s="249">
        <v>31</v>
      </c>
      <c r="D213" s="250">
        <f t="shared" ref="D213:D219" si="10">C213/B213*100</f>
        <v>83.7837837837838</v>
      </c>
      <c r="E213" s="248"/>
    </row>
    <row r="214" s="154" customFormat="1" spans="1:5">
      <c r="A214" s="248" t="s">
        <v>302</v>
      </c>
      <c r="B214" s="249">
        <f>SUM(B215:B217)</f>
        <v>1136</v>
      </c>
      <c r="C214" s="249">
        <f>SUM(C215:C217)</f>
        <v>1351</v>
      </c>
      <c r="D214" s="250">
        <f t="shared" si="10"/>
        <v>118.926056338028</v>
      </c>
      <c r="E214" s="248"/>
    </row>
    <row r="215" s="154" customFormat="1" spans="1:5">
      <c r="A215" s="248" t="s">
        <v>303</v>
      </c>
      <c r="B215" s="249">
        <v>251</v>
      </c>
      <c r="C215" s="249">
        <v>246</v>
      </c>
      <c r="D215" s="250">
        <f t="shared" si="10"/>
        <v>98.00796812749</v>
      </c>
      <c r="E215" s="248"/>
    </row>
    <row r="216" s="154" customFormat="1" spans="1:5">
      <c r="A216" s="248" t="s">
        <v>304</v>
      </c>
      <c r="B216" s="249">
        <v>869</v>
      </c>
      <c r="C216" s="249">
        <v>1025</v>
      </c>
      <c r="D216" s="250">
        <f t="shared" si="10"/>
        <v>117.95166858458</v>
      </c>
      <c r="E216" s="248"/>
    </row>
    <row r="217" s="154" customFormat="1" spans="1:5">
      <c r="A217" s="248" t="s">
        <v>305</v>
      </c>
      <c r="B217" s="251">
        <v>16</v>
      </c>
      <c r="C217" s="251">
        <v>80</v>
      </c>
      <c r="D217" s="250">
        <f t="shared" si="10"/>
        <v>500</v>
      </c>
      <c r="E217" s="248"/>
    </row>
    <row r="218" s="154" customFormat="1" spans="1:5">
      <c r="A218" s="248" t="s">
        <v>306</v>
      </c>
      <c r="B218" s="249">
        <f>SUM(B219:B220)</f>
        <v>338</v>
      </c>
      <c r="C218" s="249">
        <f>SUM(C219:C220)</f>
        <v>219</v>
      </c>
      <c r="D218" s="250">
        <f t="shared" si="10"/>
        <v>64.792899408284</v>
      </c>
      <c r="E218" s="248"/>
    </row>
    <row r="219" s="154" customFormat="1" spans="1:5">
      <c r="A219" s="248" t="s">
        <v>307</v>
      </c>
      <c r="B219" s="251"/>
      <c r="C219" s="251"/>
      <c r="D219" s="250"/>
      <c r="E219" s="248"/>
    </row>
    <row r="220" s="154" customFormat="1" ht="27" spans="1:5">
      <c r="A220" s="248" t="s">
        <v>308</v>
      </c>
      <c r="B220" s="249">
        <v>338</v>
      </c>
      <c r="C220" s="249">
        <v>219</v>
      </c>
      <c r="D220" s="250">
        <f>C220/B220*100</f>
        <v>64.792899408284</v>
      </c>
      <c r="E220" s="248"/>
    </row>
    <row r="221" s="154" customFormat="1" spans="1:5">
      <c r="A221" s="252" t="s">
        <v>309</v>
      </c>
      <c r="B221" s="249">
        <f>B222</f>
        <v>50</v>
      </c>
      <c r="C221" s="249">
        <f>C222</f>
        <v>0</v>
      </c>
      <c r="D221" s="250">
        <f>C221/B221*100</f>
        <v>0</v>
      </c>
      <c r="E221" s="248"/>
    </row>
    <row r="222" s="154" customFormat="1" spans="1:5">
      <c r="A222" s="252" t="s">
        <v>310</v>
      </c>
      <c r="B222" s="249">
        <v>50</v>
      </c>
      <c r="C222" s="249"/>
      <c r="D222" s="250">
        <f>C222/B222*100</f>
        <v>0</v>
      </c>
      <c r="E222" s="248"/>
    </row>
    <row r="223" s="154" customFormat="1" spans="1:5">
      <c r="A223" s="252" t="s">
        <v>311</v>
      </c>
      <c r="B223" s="249"/>
      <c r="C223" s="249">
        <f>C224</f>
        <v>9</v>
      </c>
      <c r="D223" s="250"/>
      <c r="E223" s="248"/>
    </row>
    <row r="224" s="154" customFormat="1" spans="1:5">
      <c r="A224" s="252" t="s">
        <v>312</v>
      </c>
      <c r="B224" s="249"/>
      <c r="C224" s="249">
        <v>9</v>
      </c>
      <c r="D224" s="250"/>
      <c r="E224" s="248"/>
    </row>
    <row r="225" s="154" customFormat="1" spans="1:5">
      <c r="A225" s="252" t="s">
        <v>313</v>
      </c>
      <c r="B225" s="249">
        <f>SUM(B226:B226)</f>
        <v>15</v>
      </c>
      <c r="C225" s="249">
        <f>SUM(C226:C226)</f>
        <v>15</v>
      </c>
      <c r="D225" s="250"/>
      <c r="E225" s="248"/>
    </row>
    <row r="226" s="154" customFormat="1" spans="1:5">
      <c r="A226" s="252" t="s">
        <v>130</v>
      </c>
      <c r="B226" s="249">
        <v>15</v>
      </c>
      <c r="C226" s="249">
        <v>15</v>
      </c>
      <c r="D226" s="250"/>
      <c r="E226" s="248"/>
    </row>
    <row r="227" s="154" customFormat="1" spans="1:5">
      <c r="A227" s="252" t="s">
        <v>314</v>
      </c>
      <c r="B227" s="249">
        <f>B228</f>
        <v>267</v>
      </c>
      <c r="C227" s="249">
        <f>C228</f>
        <v>610</v>
      </c>
      <c r="D227" s="250"/>
      <c r="E227" s="248"/>
    </row>
    <row r="228" s="154" customFormat="1" spans="1:5">
      <c r="A228" s="252" t="s">
        <v>315</v>
      </c>
      <c r="B228" s="249">
        <v>267</v>
      </c>
      <c r="C228" s="249">
        <v>610</v>
      </c>
      <c r="D228" s="250"/>
      <c r="E228" s="248"/>
    </row>
    <row r="229" s="154" customFormat="1" spans="1:5">
      <c r="A229" s="248" t="s">
        <v>316</v>
      </c>
      <c r="B229" s="249">
        <f>SUM(B230)</f>
        <v>115</v>
      </c>
      <c r="C229" s="249">
        <f>SUM(C230)</f>
        <v>84</v>
      </c>
      <c r="D229" s="250"/>
      <c r="E229" s="248"/>
    </row>
    <row r="230" s="239" customFormat="1" ht="14.25" spans="1:5">
      <c r="A230" s="254" t="s">
        <v>317</v>
      </c>
      <c r="B230" s="251">
        <v>115</v>
      </c>
      <c r="C230" s="251">
        <v>84</v>
      </c>
      <c r="D230" s="250"/>
      <c r="E230" s="255"/>
    </row>
    <row r="231" s="154" customFormat="1" spans="1:5">
      <c r="A231" s="248" t="s">
        <v>318</v>
      </c>
      <c r="B231" s="249">
        <f>B232+B234+B238+B242+B240</f>
        <v>5598</v>
      </c>
      <c r="C231" s="249">
        <f>C232+C234+C238+C242+C240</f>
        <v>1691</v>
      </c>
      <c r="D231" s="250">
        <f t="shared" ref="D231:D238" si="11">C231/B231*100</f>
        <v>30.2072168631654</v>
      </c>
      <c r="E231" s="248"/>
    </row>
    <row r="232" s="154" customFormat="1" spans="1:5">
      <c r="A232" s="248" t="s">
        <v>319</v>
      </c>
      <c r="B232" s="249">
        <f>SUM(B233:B233)</f>
        <v>0</v>
      </c>
      <c r="C232" s="249">
        <f>SUM(C233:C233)</f>
        <v>12</v>
      </c>
      <c r="D232" s="250" t="e">
        <f t="shared" si="11"/>
        <v>#DIV/0!</v>
      </c>
      <c r="E232" s="248"/>
    </row>
    <row r="233" s="154" customFormat="1" spans="1:5">
      <c r="A233" s="248" t="s">
        <v>320</v>
      </c>
      <c r="B233" s="251"/>
      <c r="C233" s="251">
        <v>12</v>
      </c>
      <c r="D233" s="250" t="e">
        <f t="shared" si="11"/>
        <v>#DIV/0!</v>
      </c>
      <c r="E233" s="248"/>
    </row>
    <row r="234" s="154" customFormat="1" spans="1:5">
      <c r="A234" s="248" t="s">
        <v>321</v>
      </c>
      <c r="B234" s="249">
        <f>SUM(B235:B237)</f>
        <v>908</v>
      </c>
      <c r="C234" s="249">
        <f>SUM(C235:C237)</f>
        <v>712</v>
      </c>
      <c r="D234" s="250">
        <f t="shared" si="11"/>
        <v>78.4140969162996</v>
      </c>
      <c r="E234" s="248"/>
    </row>
    <row r="235" s="154" customFormat="1" spans="1:5">
      <c r="A235" s="248" t="s">
        <v>322</v>
      </c>
      <c r="B235" s="249">
        <v>510</v>
      </c>
      <c r="C235" s="249">
        <v>623</v>
      </c>
      <c r="D235" s="250">
        <f t="shared" si="11"/>
        <v>122.156862745098</v>
      </c>
      <c r="E235" s="248"/>
    </row>
    <row r="236" s="154" customFormat="1" spans="1:5">
      <c r="A236" s="248" t="s">
        <v>323</v>
      </c>
      <c r="B236" s="249">
        <v>187</v>
      </c>
      <c r="C236" s="249">
        <v>88</v>
      </c>
      <c r="D236" s="250">
        <f t="shared" si="11"/>
        <v>47.0588235294118</v>
      </c>
      <c r="E236" s="248"/>
    </row>
    <row r="237" s="154" customFormat="1" spans="1:5">
      <c r="A237" s="248" t="s">
        <v>324</v>
      </c>
      <c r="B237" s="249">
        <v>211</v>
      </c>
      <c r="C237" s="249">
        <v>1</v>
      </c>
      <c r="D237" s="250"/>
      <c r="E237" s="248"/>
    </row>
    <row r="238" s="154" customFormat="1" spans="1:5">
      <c r="A238" s="248" t="s">
        <v>325</v>
      </c>
      <c r="B238" s="249">
        <f>SUM(B239)</f>
        <v>490</v>
      </c>
      <c r="C238" s="249">
        <f>SUM(C239)</f>
        <v>703</v>
      </c>
      <c r="D238" s="250">
        <f>C238/B238*100</f>
        <v>143.469387755102</v>
      </c>
      <c r="E238" s="248"/>
    </row>
    <row r="239" s="154" customFormat="1" spans="1:5">
      <c r="A239" s="248" t="s">
        <v>326</v>
      </c>
      <c r="B239" s="249">
        <v>490</v>
      </c>
      <c r="C239" s="249">
        <v>703</v>
      </c>
      <c r="D239" s="250">
        <f>C239/B239*100</f>
        <v>143.469387755102</v>
      </c>
      <c r="E239" s="248"/>
    </row>
    <row r="240" s="154" customFormat="1" spans="1:5">
      <c r="A240" s="248" t="s">
        <v>327</v>
      </c>
      <c r="B240" s="249">
        <v>0</v>
      </c>
      <c r="C240" s="249">
        <f>C241</f>
        <v>0</v>
      </c>
      <c r="D240" s="250"/>
      <c r="E240" s="248"/>
    </row>
    <row r="241" s="154" customFormat="1" spans="1:5">
      <c r="A241" s="248" t="s">
        <v>328</v>
      </c>
      <c r="B241" s="249"/>
      <c r="C241" s="249"/>
      <c r="D241" s="250"/>
      <c r="E241" s="248"/>
    </row>
    <row r="242" s="154" customFormat="1" spans="1:5">
      <c r="A242" s="248" t="s">
        <v>329</v>
      </c>
      <c r="B242" s="249">
        <f>SUM(B243)</f>
        <v>4200</v>
      </c>
      <c r="C242" s="249">
        <f>SUM(C243)</f>
        <v>264</v>
      </c>
      <c r="D242" s="250"/>
      <c r="E242" s="248"/>
    </row>
    <row r="243" s="154" customFormat="1" spans="1:5">
      <c r="A243" s="248" t="s">
        <v>330</v>
      </c>
      <c r="B243" s="249">
        <v>4200</v>
      </c>
      <c r="C243" s="249">
        <v>264</v>
      </c>
      <c r="D243" s="250"/>
      <c r="E243" s="248"/>
    </row>
    <row r="244" s="154" customFormat="1" spans="1:5">
      <c r="A244" s="248" t="s">
        <v>331</v>
      </c>
      <c r="B244" s="249">
        <f>B245+B253+B256+B258+B251</f>
        <v>14606</v>
      </c>
      <c r="C244" s="249">
        <f>C245+C253+C256+C258+C251</f>
        <v>23589</v>
      </c>
      <c r="D244" s="250">
        <f>C244/B244*100</f>
        <v>161.502122415446</v>
      </c>
      <c r="E244" s="248"/>
    </row>
    <row r="245" s="154" customFormat="1" spans="1:5">
      <c r="A245" s="248" t="s">
        <v>332</v>
      </c>
      <c r="B245" s="249">
        <f>SUM(B246:B250)</f>
        <v>746</v>
      </c>
      <c r="C245" s="249">
        <f>SUM(C246:C250)</f>
        <v>574</v>
      </c>
      <c r="D245" s="250">
        <f>C245/B245*100</f>
        <v>76.9436997319035</v>
      </c>
      <c r="E245" s="248"/>
    </row>
    <row r="246" s="154" customFormat="1" spans="1:5">
      <c r="A246" s="248" t="s">
        <v>282</v>
      </c>
      <c r="B246" s="249">
        <v>182</v>
      </c>
      <c r="C246" s="249">
        <v>60</v>
      </c>
      <c r="D246" s="250">
        <f>C246/B246*100</f>
        <v>32.967032967033</v>
      </c>
      <c r="E246" s="248"/>
    </row>
    <row r="247" s="154" customFormat="1" spans="1:5">
      <c r="A247" s="248" t="s">
        <v>117</v>
      </c>
      <c r="B247" s="249">
        <v>31</v>
      </c>
      <c r="C247" s="249"/>
      <c r="D247" s="250"/>
      <c r="E247" s="248"/>
    </row>
    <row r="248" s="154" customFormat="1" spans="1:5">
      <c r="A248" s="248" t="s">
        <v>333</v>
      </c>
      <c r="B248" s="249">
        <v>477</v>
      </c>
      <c r="C248" s="249">
        <v>483</v>
      </c>
      <c r="D248" s="250">
        <f>C248/B248*100</f>
        <v>101.25786163522</v>
      </c>
      <c r="E248" s="248"/>
    </row>
    <row r="249" s="154" customFormat="1" spans="1:5">
      <c r="A249" s="248" t="s">
        <v>334</v>
      </c>
      <c r="B249" s="249"/>
      <c r="C249" s="249">
        <v>20</v>
      </c>
      <c r="D249" s="250"/>
      <c r="E249" s="248"/>
    </row>
    <row r="250" s="154" customFormat="1" spans="1:5">
      <c r="A250" s="248" t="s">
        <v>335</v>
      </c>
      <c r="B250" s="251">
        <v>56</v>
      </c>
      <c r="C250" s="251">
        <v>11</v>
      </c>
      <c r="D250" s="250">
        <f>C250/B250*100</f>
        <v>19.6428571428571</v>
      </c>
      <c r="E250" s="248"/>
    </row>
    <row r="251" s="154" customFormat="1" spans="1:5">
      <c r="A251" s="248" t="s">
        <v>336</v>
      </c>
      <c r="B251" s="251"/>
      <c r="C251" s="251">
        <f>C252</f>
        <v>57</v>
      </c>
      <c r="D251" s="250"/>
      <c r="E251" s="248"/>
    </row>
    <row r="252" s="154" customFormat="1" spans="1:5">
      <c r="A252" s="248" t="s">
        <v>337</v>
      </c>
      <c r="B252" s="251"/>
      <c r="C252" s="251">
        <v>57</v>
      </c>
      <c r="D252" s="250"/>
      <c r="E252" s="248"/>
    </row>
    <row r="253" s="154" customFormat="1" spans="1:5">
      <c r="A253" s="248" t="s">
        <v>338</v>
      </c>
      <c r="B253" s="249">
        <f>SUM(B254:B255)</f>
        <v>8210</v>
      </c>
      <c r="C253" s="249">
        <f>SUM(C254:C255)</f>
        <v>8652</v>
      </c>
      <c r="D253" s="250">
        <f>C253/B253*100</f>
        <v>105.383678440926</v>
      </c>
      <c r="E253" s="248"/>
    </row>
    <row r="254" s="154" customFormat="1" spans="1:5">
      <c r="A254" s="248" t="s">
        <v>339</v>
      </c>
      <c r="B254" s="251"/>
      <c r="C254" s="251"/>
      <c r="D254" s="250"/>
      <c r="E254" s="248"/>
    </row>
    <row r="255" s="154" customFormat="1" spans="1:5">
      <c r="A255" s="248" t="s">
        <v>340</v>
      </c>
      <c r="B255" s="251">
        <v>8210</v>
      </c>
      <c r="C255" s="251">
        <v>8652</v>
      </c>
      <c r="D255" s="250">
        <f t="shared" ref="D255:D266" si="12">C255/B255*100</f>
        <v>105.383678440926</v>
      </c>
      <c r="E255" s="248"/>
    </row>
    <row r="256" s="154" customFormat="1" spans="1:5">
      <c r="A256" s="248" t="s">
        <v>341</v>
      </c>
      <c r="B256" s="249">
        <f>SUM(B257)</f>
        <v>100</v>
      </c>
      <c r="C256" s="249">
        <f>SUM(C257)</f>
        <v>185</v>
      </c>
      <c r="D256" s="250">
        <f t="shared" si="12"/>
        <v>185</v>
      </c>
      <c r="E256" s="248"/>
    </row>
    <row r="257" s="154" customFormat="1" spans="1:5">
      <c r="A257" s="248" t="s">
        <v>342</v>
      </c>
      <c r="B257" s="249">
        <v>100</v>
      </c>
      <c r="C257" s="249">
        <v>185</v>
      </c>
      <c r="D257" s="250">
        <f t="shared" si="12"/>
        <v>185</v>
      </c>
      <c r="E257" s="248"/>
    </row>
    <row r="258" s="154" customFormat="1" spans="1:5">
      <c r="A258" s="248" t="s">
        <v>343</v>
      </c>
      <c r="B258" s="249">
        <f>SUM(B259)</f>
        <v>5550</v>
      </c>
      <c r="C258" s="249">
        <f>SUM(C259)</f>
        <v>14121</v>
      </c>
      <c r="D258" s="250">
        <f t="shared" si="12"/>
        <v>254.432432432432</v>
      </c>
      <c r="E258" s="248"/>
    </row>
    <row r="259" s="154" customFormat="1" spans="1:5">
      <c r="A259" s="248" t="s">
        <v>344</v>
      </c>
      <c r="B259" s="249">
        <v>5550</v>
      </c>
      <c r="C259" s="249">
        <v>14121</v>
      </c>
      <c r="D259" s="250">
        <f t="shared" si="12"/>
        <v>254.432432432432</v>
      </c>
      <c r="E259" s="248"/>
    </row>
    <row r="260" s="154" customFormat="1" spans="1:5">
      <c r="A260" s="248" t="s">
        <v>345</v>
      </c>
      <c r="B260" s="249">
        <f>B261+B275+B282+B291+B301+B303+B306+B309</f>
        <v>5813</v>
      </c>
      <c r="C260" s="249">
        <f>C261+C275+C282+C291+C301+C303+C306+C309</f>
        <v>5128</v>
      </c>
      <c r="D260" s="250">
        <f t="shared" si="12"/>
        <v>88.2160674350594</v>
      </c>
      <c r="E260" s="248"/>
    </row>
    <row r="261" s="154" customFormat="1" spans="1:5">
      <c r="A261" s="248" t="s">
        <v>346</v>
      </c>
      <c r="B261" s="249">
        <f>SUM(B262:B274)</f>
        <v>2575</v>
      </c>
      <c r="C261" s="249">
        <f>SUM(C262:C274)</f>
        <v>927</v>
      </c>
      <c r="D261" s="250">
        <f t="shared" si="12"/>
        <v>36</v>
      </c>
      <c r="E261" s="248"/>
    </row>
    <row r="262" s="239" customFormat="1" ht="14.25" spans="1:5">
      <c r="A262" s="254" t="s">
        <v>282</v>
      </c>
      <c r="B262" s="251">
        <v>48</v>
      </c>
      <c r="C262" s="251">
        <v>52</v>
      </c>
      <c r="D262" s="250">
        <f t="shared" si="12"/>
        <v>108.333333333333</v>
      </c>
      <c r="E262" s="255"/>
    </row>
    <row r="263" s="154" customFormat="1" spans="1:5">
      <c r="A263" s="248" t="s">
        <v>347</v>
      </c>
      <c r="B263" s="249">
        <v>72</v>
      </c>
      <c r="C263" s="249">
        <v>80</v>
      </c>
      <c r="D263" s="250">
        <f t="shared" si="12"/>
        <v>111.111111111111</v>
      </c>
      <c r="E263" s="248"/>
    </row>
    <row r="264" s="154" customFormat="1" spans="1:5">
      <c r="A264" s="248" t="s">
        <v>348</v>
      </c>
      <c r="B264" s="249"/>
      <c r="C264" s="249"/>
      <c r="D264" s="250" t="e">
        <f t="shared" si="12"/>
        <v>#DIV/0!</v>
      </c>
      <c r="E264" s="248"/>
    </row>
    <row r="265" s="154" customFormat="1" spans="1:5">
      <c r="A265" s="248" t="s">
        <v>349</v>
      </c>
      <c r="B265" s="249">
        <v>27</v>
      </c>
      <c r="C265" s="249">
        <v>45</v>
      </c>
      <c r="D265" s="250">
        <f t="shared" si="12"/>
        <v>166.666666666667</v>
      </c>
      <c r="E265" s="248"/>
    </row>
    <row r="266" s="154" customFormat="1" spans="1:5">
      <c r="A266" s="248" t="s">
        <v>350</v>
      </c>
      <c r="B266" s="249"/>
      <c r="C266" s="249">
        <v>6</v>
      </c>
      <c r="D266" s="250"/>
      <c r="E266" s="248"/>
    </row>
    <row r="267" s="154" customFormat="1" spans="1:5">
      <c r="A267" s="248" t="s">
        <v>351</v>
      </c>
      <c r="B267" s="249"/>
      <c r="C267" s="249">
        <v>5</v>
      </c>
      <c r="D267" s="250" t="e">
        <f>C267/B267*100</f>
        <v>#DIV/0!</v>
      </c>
      <c r="E267" s="248"/>
    </row>
    <row r="268" s="154" customFormat="1" spans="1:5">
      <c r="A268" s="248" t="s">
        <v>352</v>
      </c>
      <c r="B268" s="249">
        <v>5</v>
      </c>
      <c r="C268" s="249"/>
      <c r="D268" s="250"/>
      <c r="E268" s="248"/>
    </row>
    <row r="269" s="154" customFormat="1" spans="1:5">
      <c r="A269" s="248" t="s">
        <v>353</v>
      </c>
      <c r="B269" s="249"/>
      <c r="C269" s="249">
        <v>20</v>
      </c>
      <c r="D269" s="250"/>
      <c r="E269" s="248"/>
    </row>
    <row r="270" s="154" customFormat="1" spans="1:5">
      <c r="A270" s="248" t="s">
        <v>354</v>
      </c>
      <c r="B270" s="249"/>
      <c r="C270" s="249"/>
      <c r="D270" s="250"/>
      <c r="E270" s="248"/>
    </row>
    <row r="271" s="154" customFormat="1" spans="1:5">
      <c r="A271" s="248" t="s">
        <v>355</v>
      </c>
      <c r="B271" s="249">
        <v>18</v>
      </c>
      <c r="C271" s="249">
        <v>14</v>
      </c>
      <c r="D271" s="250">
        <f t="shared" ref="D271:D276" si="13">C271/B271*100</f>
        <v>77.7777777777778</v>
      </c>
      <c r="E271" s="248"/>
    </row>
    <row r="272" s="154" customFormat="1" spans="1:5">
      <c r="A272" s="248" t="s">
        <v>356</v>
      </c>
      <c r="B272" s="249"/>
      <c r="C272" s="249"/>
      <c r="D272" s="250" t="e">
        <f t="shared" si="13"/>
        <v>#DIV/0!</v>
      </c>
      <c r="E272" s="248"/>
    </row>
    <row r="273" s="154" customFormat="1" spans="1:5">
      <c r="A273" s="248" t="s">
        <v>357</v>
      </c>
      <c r="B273" s="249"/>
      <c r="C273" s="249"/>
      <c r="D273" s="250" t="e">
        <f t="shared" si="13"/>
        <v>#DIV/0!</v>
      </c>
      <c r="E273" s="248"/>
    </row>
    <row r="274" s="154" customFormat="1" spans="1:5">
      <c r="A274" s="248" t="s">
        <v>358</v>
      </c>
      <c r="B274" s="249">
        <v>2405</v>
      </c>
      <c r="C274" s="249">
        <v>705</v>
      </c>
      <c r="D274" s="250">
        <f t="shared" si="13"/>
        <v>29.3139293139293</v>
      </c>
      <c r="E274" s="248"/>
    </row>
    <row r="275" s="154" customFormat="1" spans="1:5">
      <c r="A275" s="248" t="s">
        <v>359</v>
      </c>
      <c r="B275" s="249">
        <f>SUM(B276:B281)</f>
        <v>92</v>
      </c>
      <c r="C275" s="249">
        <f>SUM(C276:C281)</f>
        <v>69</v>
      </c>
      <c r="D275" s="250">
        <f t="shared" si="13"/>
        <v>75</v>
      </c>
      <c r="E275" s="248"/>
    </row>
    <row r="276" s="154" customFormat="1" spans="1:5">
      <c r="A276" s="248" t="s">
        <v>360</v>
      </c>
      <c r="B276" s="249"/>
      <c r="C276" s="249">
        <v>5</v>
      </c>
      <c r="D276" s="250" t="e">
        <f t="shared" si="13"/>
        <v>#DIV/0!</v>
      </c>
      <c r="E276" s="248"/>
    </row>
    <row r="277" s="154" customFormat="1" spans="1:5">
      <c r="A277" s="248" t="s">
        <v>361</v>
      </c>
      <c r="B277" s="249">
        <v>5</v>
      </c>
      <c r="C277" s="249">
        <v>5</v>
      </c>
      <c r="D277" s="250"/>
      <c r="E277" s="248"/>
    </row>
    <row r="278" s="154" customFormat="1" spans="1:5">
      <c r="A278" s="248" t="s">
        <v>362</v>
      </c>
      <c r="B278" s="249">
        <v>27</v>
      </c>
      <c r="C278" s="249">
        <v>27</v>
      </c>
      <c r="D278" s="250">
        <f>C278/B278*100</f>
        <v>100</v>
      </c>
      <c r="E278" s="248"/>
    </row>
    <row r="279" s="154" customFormat="1" spans="1:5">
      <c r="A279" s="248" t="s">
        <v>363</v>
      </c>
      <c r="B279" s="249"/>
      <c r="C279" s="249"/>
      <c r="D279" s="250"/>
      <c r="E279" s="248"/>
    </row>
    <row r="280" s="154" customFormat="1" spans="1:5">
      <c r="A280" s="248" t="s">
        <v>364</v>
      </c>
      <c r="B280" s="249">
        <v>5</v>
      </c>
      <c r="C280" s="249">
        <v>14</v>
      </c>
      <c r="D280" s="250">
        <f>C280/B280*100</f>
        <v>280</v>
      </c>
      <c r="E280" s="248"/>
    </row>
    <row r="281" s="154" customFormat="1" spans="1:5">
      <c r="A281" s="248" t="s">
        <v>365</v>
      </c>
      <c r="B281" s="249">
        <v>55</v>
      </c>
      <c r="C281" s="249">
        <v>18</v>
      </c>
      <c r="D281" s="250">
        <f>C281/B281*100</f>
        <v>32.7272727272727</v>
      </c>
      <c r="E281" s="248"/>
    </row>
    <row r="282" s="154" customFormat="1" spans="1:5">
      <c r="A282" s="248" t="s">
        <v>366</v>
      </c>
      <c r="B282" s="249">
        <f>SUM(B283:B290)</f>
        <v>101</v>
      </c>
      <c r="C282" s="249">
        <f>SUM(C283:C290)</f>
        <v>136</v>
      </c>
      <c r="D282" s="250">
        <f>C282/B282*100</f>
        <v>134.653465346535</v>
      </c>
      <c r="E282" s="248"/>
    </row>
    <row r="283" s="154" customFormat="1" spans="1:5">
      <c r="A283" s="248" t="s">
        <v>367</v>
      </c>
      <c r="B283" s="251">
        <v>5</v>
      </c>
      <c r="C283" s="251"/>
      <c r="D283" s="250">
        <f>C283/B283*100</f>
        <v>0</v>
      </c>
      <c r="E283" s="248"/>
    </row>
    <row r="284" s="154" customFormat="1" spans="1:5">
      <c r="A284" s="248" t="s">
        <v>368</v>
      </c>
      <c r="B284" s="249"/>
      <c r="C284" s="249"/>
      <c r="D284" s="250"/>
      <c r="E284" s="248"/>
    </row>
    <row r="285" s="154" customFormat="1" spans="1:5">
      <c r="A285" s="248" t="s">
        <v>369</v>
      </c>
      <c r="B285" s="249"/>
      <c r="C285" s="249"/>
      <c r="D285" s="250" t="e">
        <f>C285/B285*100</f>
        <v>#DIV/0!</v>
      </c>
      <c r="E285" s="248"/>
    </row>
    <row r="286" s="154" customFormat="1" spans="1:5">
      <c r="A286" s="248" t="s">
        <v>370</v>
      </c>
      <c r="B286" s="249"/>
      <c r="C286" s="249"/>
      <c r="D286" s="250" t="e">
        <f>C286/B286*100</f>
        <v>#DIV/0!</v>
      </c>
      <c r="E286" s="248"/>
    </row>
    <row r="287" s="154" customFormat="1" spans="1:5">
      <c r="A287" s="248" t="s">
        <v>371</v>
      </c>
      <c r="B287" s="249">
        <v>10</v>
      </c>
      <c r="C287" s="249"/>
      <c r="D287" s="250">
        <f>C287/B287*100</f>
        <v>0</v>
      </c>
      <c r="E287" s="248"/>
    </row>
    <row r="288" s="154" customFormat="1" spans="1:5">
      <c r="A288" s="248" t="s">
        <v>372</v>
      </c>
      <c r="B288" s="249"/>
      <c r="C288" s="249"/>
      <c r="D288" s="250" t="e">
        <f>C288/B288*100</f>
        <v>#DIV/0!</v>
      </c>
      <c r="E288" s="248"/>
    </row>
    <row r="289" s="154" customFormat="1" spans="1:5">
      <c r="A289" s="248" t="s">
        <v>373</v>
      </c>
      <c r="B289" s="249">
        <v>10</v>
      </c>
      <c r="C289" s="249"/>
      <c r="D289" s="250"/>
      <c r="E289" s="248"/>
    </row>
    <row r="290" s="154" customFormat="1" spans="1:5">
      <c r="A290" s="248" t="s">
        <v>374</v>
      </c>
      <c r="B290" s="251">
        <v>76</v>
      </c>
      <c r="C290" s="251">
        <v>136</v>
      </c>
      <c r="D290" s="250"/>
      <c r="E290" s="248"/>
    </row>
    <row r="291" s="154" customFormat="1" spans="1:5">
      <c r="A291" s="248" t="s">
        <v>375</v>
      </c>
      <c r="B291" s="249">
        <f>SUM(B292:B300)</f>
        <v>2313</v>
      </c>
      <c r="C291" s="249">
        <f>SUM(C292:C300)</f>
        <v>3126</v>
      </c>
      <c r="D291" s="250">
        <f>C291/B291*100</f>
        <v>135.14915693904</v>
      </c>
      <c r="E291" s="248"/>
    </row>
    <row r="292" s="154" customFormat="1" spans="1:5">
      <c r="A292" s="248" t="s">
        <v>113</v>
      </c>
      <c r="B292" s="249">
        <v>5</v>
      </c>
      <c r="C292" s="249">
        <v>4</v>
      </c>
      <c r="D292" s="250">
        <f>C292/B292*100</f>
        <v>80</v>
      </c>
      <c r="E292" s="248"/>
    </row>
    <row r="293" s="154" customFormat="1" spans="1:5">
      <c r="A293" s="248" t="s">
        <v>376</v>
      </c>
      <c r="B293" s="249"/>
      <c r="C293" s="249"/>
      <c r="D293" s="250" t="e">
        <f>C293/B293*100</f>
        <v>#DIV/0!</v>
      </c>
      <c r="E293" s="248"/>
    </row>
    <row r="294" s="154" customFormat="1" spans="1:5">
      <c r="A294" s="248" t="s">
        <v>377</v>
      </c>
      <c r="B294" s="249">
        <v>2160</v>
      </c>
      <c r="C294" s="249">
        <v>1470</v>
      </c>
      <c r="D294" s="250">
        <f>C294/B294*100</f>
        <v>68.0555555555556</v>
      </c>
      <c r="E294" s="248"/>
    </row>
    <row r="295" s="154" customFormat="1" spans="1:5">
      <c r="A295" s="248" t="s">
        <v>378</v>
      </c>
      <c r="B295" s="249"/>
      <c r="C295" s="249">
        <v>1499</v>
      </c>
      <c r="D295" s="250" t="e">
        <f>C295/B295*100</f>
        <v>#DIV/0!</v>
      </c>
      <c r="E295" s="248"/>
    </row>
    <row r="296" s="154" customFormat="1" spans="1:5">
      <c r="A296" s="248" t="s">
        <v>379</v>
      </c>
      <c r="B296" s="249"/>
      <c r="C296" s="249">
        <v>1</v>
      </c>
      <c r="D296" s="250"/>
      <c r="E296" s="248"/>
    </row>
    <row r="297" s="154" customFormat="1" spans="1:5">
      <c r="A297" s="248" t="s">
        <v>376</v>
      </c>
      <c r="B297" s="249"/>
      <c r="C297" s="249">
        <v>35</v>
      </c>
      <c r="D297" s="250" t="e">
        <f>C297/B297*100</f>
        <v>#DIV/0!</v>
      </c>
      <c r="E297" s="248"/>
    </row>
    <row r="298" s="154" customFormat="1" spans="1:5">
      <c r="A298" s="248" t="s">
        <v>380</v>
      </c>
      <c r="B298" s="249">
        <v>14</v>
      </c>
      <c r="C298" s="249">
        <v>13</v>
      </c>
      <c r="D298" s="250">
        <f>C298/B298*100</f>
        <v>92.8571428571429</v>
      </c>
      <c r="E298" s="248"/>
    </row>
    <row r="299" s="154" customFormat="1" spans="1:5">
      <c r="A299" s="248" t="s">
        <v>130</v>
      </c>
      <c r="B299" s="249">
        <v>39</v>
      </c>
      <c r="C299" s="249"/>
      <c r="D299" s="250"/>
      <c r="E299" s="248"/>
    </row>
    <row r="300" s="154" customFormat="1" spans="1:5">
      <c r="A300" s="248" t="s">
        <v>381</v>
      </c>
      <c r="B300" s="249">
        <v>95</v>
      </c>
      <c r="C300" s="249">
        <v>104</v>
      </c>
      <c r="D300" s="250">
        <f t="shared" ref="D300:D316" si="14">C300/B300*100</f>
        <v>109.473684210526</v>
      </c>
      <c r="E300" s="248"/>
    </row>
    <row r="301" s="154" customFormat="1" spans="1:5">
      <c r="A301" s="248" t="s">
        <v>382</v>
      </c>
      <c r="B301" s="249">
        <f>SUM(B302:B302)</f>
        <v>0</v>
      </c>
      <c r="C301" s="249">
        <f>SUM(C302:C302)</f>
        <v>0</v>
      </c>
      <c r="D301" s="250" t="e">
        <f t="shared" si="14"/>
        <v>#DIV/0!</v>
      </c>
      <c r="E301" s="248"/>
    </row>
    <row r="302" s="154" customFormat="1" spans="1:5">
      <c r="A302" s="248" t="s">
        <v>383</v>
      </c>
      <c r="B302" s="249"/>
      <c r="C302" s="249"/>
      <c r="D302" s="250" t="e">
        <f t="shared" si="14"/>
        <v>#DIV/0!</v>
      </c>
      <c r="E302" s="248"/>
    </row>
    <row r="303" s="154" customFormat="1" spans="1:5">
      <c r="A303" s="248" t="s">
        <v>384</v>
      </c>
      <c r="B303" s="249">
        <f>SUM(B304:B305)</f>
        <v>666</v>
      </c>
      <c r="C303" s="249">
        <f>SUM(C304:C305)</f>
        <v>481</v>
      </c>
      <c r="D303" s="250">
        <f t="shared" si="14"/>
        <v>72.2222222222222</v>
      </c>
      <c r="E303" s="248"/>
    </row>
    <row r="304" s="154" customFormat="1" spans="1:5">
      <c r="A304" s="248" t="s">
        <v>385</v>
      </c>
      <c r="B304" s="249"/>
      <c r="C304" s="249"/>
      <c r="D304" s="250" t="e">
        <f t="shared" si="14"/>
        <v>#DIV/0!</v>
      </c>
      <c r="E304" s="248"/>
    </row>
    <row r="305" s="154" customFormat="1" spans="1:5">
      <c r="A305" s="248" t="s">
        <v>386</v>
      </c>
      <c r="B305" s="249">
        <v>666</v>
      </c>
      <c r="C305" s="249">
        <v>481</v>
      </c>
      <c r="D305" s="250">
        <f t="shared" si="14"/>
        <v>72.2222222222222</v>
      </c>
      <c r="E305" s="248"/>
    </row>
    <row r="306" s="154" customFormat="1" spans="1:5">
      <c r="A306" s="248" t="s">
        <v>387</v>
      </c>
      <c r="B306" s="249">
        <f>SUM(B307:B307)</f>
        <v>66</v>
      </c>
      <c r="C306" s="249">
        <f>SUM(C307:C308)</f>
        <v>389</v>
      </c>
      <c r="D306" s="250">
        <f t="shared" si="14"/>
        <v>589.393939393939</v>
      </c>
      <c r="E306" s="248"/>
    </row>
    <row r="307" s="154" customFormat="1" spans="1:5">
      <c r="A307" s="248" t="s">
        <v>388</v>
      </c>
      <c r="B307" s="249">
        <v>66</v>
      </c>
      <c r="C307" s="249">
        <v>327</v>
      </c>
      <c r="D307" s="250">
        <f t="shared" si="14"/>
        <v>495.454545454545</v>
      </c>
      <c r="E307" s="248"/>
    </row>
    <row r="308" s="154" customFormat="1" spans="1:5">
      <c r="A308" s="248" t="s">
        <v>389</v>
      </c>
      <c r="B308" s="249"/>
      <c r="C308" s="249">
        <v>62</v>
      </c>
      <c r="D308" s="250"/>
      <c r="E308" s="248"/>
    </row>
    <row r="309" s="154" customFormat="1" spans="1:5">
      <c r="A309" s="248" t="s">
        <v>390</v>
      </c>
      <c r="B309" s="249">
        <f>SUM(B310)</f>
        <v>0</v>
      </c>
      <c r="C309" s="249">
        <f>SUM(C310)</f>
        <v>0</v>
      </c>
      <c r="D309" s="250" t="e">
        <f t="shared" ref="D309:D317" si="15">C309/B309*100</f>
        <v>#DIV/0!</v>
      </c>
      <c r="E309" s="248"/>
    </row>
    <row r="310" s="154" customFormat="1" spans="1:5">
      <c r="A310" s="248" t="s">
        <v>391</v>
      </c>
      <c r="B310" s="249"/>
      <c r="C310" s="249"/>
      <c r="D310" s="250" t="e">
        <f t="shared" si="15"/>
        <v>#DIV/0!</v>
      </c>
      <c r="E310" s="248"/>
    </row>
    <row r="311" s="154" customFormat="1" spans="1:5">
      <c r="A311" s="248" t="s">
        <v>392</v>
      </c>
      <c r="B311" s="249">
        <f>B312</f>
        <v>124</v>
      </c>
      <c r="C311" s="249">
        <f>C312</f>
        <v>44</v>
      </c>
      <c r="D311" s="250">
        <f t="shared" si="15"/>
        <v>35.4838709677419</v>
      </c>
      <c r="E311" s="248"/>
    </row>
    <row r="312" s="154" customFormat="1" spans="1:5">
      <c r="A312" s="248" t="s">
        <v>393</v>
      </c>
      <c r="B312" s="249">
        <f>SUM(B313:B314)</f>
        <v>124</v>
      </c>
      <c r="C312" s="249">
        <f>SUM(C313:C314)</f>
        <v>44</v>
      </c>
      <c r="D312" s="250">
        <f t="shared" si="15"/>
        <v>35.4838709677419</v>
      </c>
      <c r="E312" s="248"/>
    </row>
    <row r="313" s="154" customFormat="1" spans="1:5">
      <c r="A313" s="248" t="s">
        <v>394</v>
      </c>
      <c r="B313" s="249"/>
      <c r="C313" s="249"/>
      <c r="D313" s="250" t="e">
        <f t="shared" si="15"/>
        <v>#DIV/0!</v>
      </c>
      <c r="E313" s="248"/>
    </row>
    <row r="314" s="154" customFormat="1" spans="1:5">
      <c r="A314" s="248" t="s">
        <v>395</v>
      </c>
      <c r="B314" s="249">
        <v>124</v>
      </c>
      <c r="C314" s="249">
        <v>44</v>
      </c>
      <c r="D314" s="250">
        <f t="shared" si="15"/>
        <v>35.4838709677419</v>
      </c>
      <c r="E314" s="248"/>
    </row>
    <row r="315" s="154" customFormat="1" spans="1:5">
      <c r="A315" s="248" t="s">
        <v>396</v>
      </c>
      <c r="B315" s="249">
        <f>B316+B321+B323+B327+B330+B319</f>
        <v>4362</v>
      </c>
      <c r="C315" s="249">
        <f>C316+C321+C323+C327+C330+C319</f>
        <v>3410</v>
      </c>
      <c r="D315" s="250">
        <f t="shared" si="15"/>
        <v>78.1751490142137</v>
      </c>
      <c r="E315" s="248"/>
    </row>
    <row r="316" s="154" customFormat="1" spans="1:5">
      <c r="A316" s="248" t="s">
        <v>397</v>
      </c>
      <c r="B316" s="249">
        <f>SUM(B317:B318)</f>
        <v>0</v>
      </c>
      <c r="C316" s="249">
        <f>SUM(C317:C318)</f>
        <v>0</v>
      </c>
      <c r="D316" s="250" t="e">
        <f t="shared" si="15"/>
        <v>#DIV/0!</v>
      </c>
      <c r="E316" s="248"/>
    </row>
    <row r="317" s="154" customFormat="1" spans="1:5">
      <c r="A317" s="248" t="s">
        <v>113</v>
      </c>
      <c r="B317" s="249"/>
      <c r="C317" s="249"/>
      <c r="D317" s="250" t="e">
        <f t="shared" si="15"/>
        <v>#DIV/0!</v>
      </c>
      <c r="E317" s="248"/>
    </row>
    <row r="318" s="154" customFormat="1" spans="1:5">
      <c r="A318" s="248" t="s">
        <v>398</v>
      </c>
      <c r="B318" s="249"/>
      <c r="C318" s="249"/>
      <c r="D318" s="250"/>
      <c r="E318" s="248"/>
    </row>
    <row r="319" s="154" customFormat="1" spans="1:5">
      <c r="A319" s="248" t="s">
        <v>399</v>
      </c>
      <c r="B319" s="249">
        <f>B320</f>
        <v>0</v>
      </c>
      <c r="C319" s="249">
        <f>C320</f>
        <v>40</v>
      </c>
      <c r="D319" s="250"/>
      <c r="E319" s="248"/>
    </row>
    <row r="320" s="154" customFormat="1" spans="1:5">
      <c r="A320" s="248" t="s">
        <v>400</v>
      </c>
      <c r="B320" s="249"/>
      <c r="C320" s="249">
        <v>40</v>
      </c>
      <c r="D320" s="250"/>
      <c r="E320" s="248"/>
    </row>
    <row r="321" s="154" customFormat="1" spans="1:5">
      <c r="A321" s="248" t="s">
        <v>401</v>
      </c>
      <c r="B321" s="249">
        <f>SUM(B322:B322)</f>
        <v>0</v>
      </c>
      <c r="C321" s="249">
        <f>SUM(C322:C322)</f>
        <v>800</v>
      </c>
      <c r="D321" s="250"/>
      <c r="E321" s="248"/>
    </row>
    <row r="322" s="154" customFormat="1" spans="1:5">
      <c r="A322" s="248" t="s">
        <v>402</v>
      </c>
      <c r="B322" s="249"/>
      <c r="C322" s="249">
        <v>800</v>
      </c>
      <c r="D322" s="250"/>
      <c r="E322" s="248"/>
    </row>
    <row r="323" s="154" customFormat="1" spans="1:5">
      <c r="A323" s="248" t="s">
        <v>403</v>
      </c>
      <c r="B323" s="249">
        <f>SUM(B324:B326)</f>
        <v>562</v>
      </c>
      <c r="C323" s="249">
        <f>SUM(C324:C326)</f>
        <v>123</v>
      </c>
      <c r="D323" s="250">
        <f t="shared" ref="D323:D329" si="16">C323/B323*100</f>
        <v>21.8861209964413</v>
      </c>
      <c r="E323" s="248"/>
    </row>
    <row r="324" s="154" customFormat="1" spans="1:5">
      <c r="A324" s="248" t="s">
        <v>113</v>
      </c>
      <c r="B324" s="249">
        <v>39</v>
      </c>
      <c r="C324" s="249">
        <v>6</v>
      </c>
      <c r="D324" s="250"/>
      <c r="E324" s="248"/>
    </row>
    <row r="325" s="154" customFormat="1" spans="1:5">
      <c r="A325" s="248" t="s">
        <v>404</v>
      </c>
      <c r="B325" s="249"/>
      <c r="C325" s="249"/>
      <c r="D325" s="250" t="e">
        <f t="shared" si="16"/>
        <v>#DIV/0!</v>
      </c>
      <c r="E325" s="248"/>
    </row>
    <row r="326" s="154" customFormat="1" spans="1:5">
      <c r="A326" s="248" t="s">
        <v>405</v>
      </c>
      <c r="B326" s="249">
        <v>523</v>
      </c>
      <c r="C326" s="249">
        <v>117</v>
      </c>
      <c r="D326" s="250">
        <f t="shared" si="16"/>
        <v>22.3709369024857</v>
      </c>
      <c r="E326" s="248"/>
    </row>
    <row r="327" s="154" customFormat="1" spans="1:5">
      <c r="A327" s="248" t="s">
        <v>406</v>
      </c>
      <c r="B327" s="249">
        <f>SUM(B328:B329)</f>
        <v>0</v>
      </c>
      <c r="C327" s="249">
        <f>SUM(C328:C329)</f>
        <v>2447</v>
      </c>
      <c r="D327" s="250" t="e">
        <f t="shared" si="16"/>
        <v>#DIV/0!</v>
      </c>
      <c r="E327" s="248"/>
    </row>
    <row r="328" s="154" customFormat="1" spans="1:5">
      <c r="A328" s="248" t="s">
        <v>407</v>
      </c>
      <c r="B328" s="249"/>
      <c r="C328" s="249">
        <v>2447</v>
      </c>
      <c r="D328" s="250" t="e">
        <f t="shared" si="16"/>
        <v>#DIV/0!</v>
      </c>
      <c r="E328" s="248"/>
    </row>
    <row r="329" s="154" customFormat="1" spans="1:5">
      <c r="A329" s="248" t="s">
        <v>408</v>
      </c>
      <c r="B329" s="249"/>
      <c r="C329" s="249"/>
      <c r="D329" s="250" t="e">
        <f t="shared" si="16"/>
        <v>#DIV/0!</v>
      </c>
      <c r="E329" s="248"/>
    </row>
    <row r="330" s="154" customFormat="1" spans="1:5">
      <c r="A330" s="248" t="s">
        <v>409</v>
      </c>
      <c r="B330" s="249">
        <f>SUM(B331)</f>
        <v>3800</v>
      </c>
      <c r="C330" s="249">
        <f>SUM(C331)</f>
        <v>0</v>
      </c>
      <c r="D330" s="250"/>
      <c r="E330" s="248"/>
    </row>
    <row r="331" s="154" customFormat="1" spans="1:5">
      <c r="A331" s="248" t="s">
        <v>410</v>
      </c>
      <c r="B331" s="249">
        <v>3800</v>
      </c>
      <c r="C331" s="249"/>
      <c r="D331" s="250"/>
      <c r="E331" s="248"/>
    </row>
    <row r="332" s="154" customFormat="1" spans="1:5">
      <c r="A332" s="248" t="s">
        <v>411</v>
      </c>
      <c r="B332" s="249">
        <f>B333+B337+B339</f>
        <v>1251</v>
      </c>
      <c r="C332" s="249">
        <f>C333+C337+C339</f>
        <v>102</v>
      </c>
      <c r="D332" s="250">
        <f>C332/B332*100</f>
        <v>8.15347721822542</v>
      </c>
      <c r="E332" s="248"/>
    </row>
    <row r="333" s="154" customFormat="1" spans="1:5">
      <c r="A333" s="248" t="s">
        <v>412</v>
      </c>
      <c r="B333" s="249">
        <f>SUM(B334:B336)</f>
        <v>1234</v>
      </c>
      <c r="C333" s="249">
        <f>SUM(C334:C336)</f>
        <v>91</v>
      </c>
      <c r="D333" s="250">
        <f>C333/B333*100</f>
        <v>7.37439222042139</v>
      </c>
      <c r="E333" s="248"/>
    </row>
    <row r="334" s="154" customFormat="1" spans="1:5">
      <c r="A334" s="248" t="s">
        <v>113</v>
      </c>
      <c r="B334" s="249">
        <v>21</v>
      </c>
      <c r="C334" s="249">
        <v>55</v>
      </c>
      <c r="D334" s="250">
        <f>C334/B334*100</f>
        <v>261.904761904762</v>
      </c>
      <c r="E334" s="248"/>
    </row>
    <row r="335" s="154" customFormat="1" spans="1:5">
      <c r="A335" s="248" t="s">
        <v>130</v>
      </c>
      <c r="B335" s="249"/>
      <c r="C335" s="249">
        <v>5</v>
      </c>
      <c r="D335" s="250"/>
      <c r="E335" s="248"/>
    </row>
    <row r="336" s="154" customFormat="1" spans="1:5">
      <c r="A336" s="248" t="s">
        <v>413</v>
      </c>
      <c r="B336" s="251">
        <v>1213</v>
      </c>
      <c r="C336" s="251">
        <v>31</v>
      </c>
      <c r="D336" s="250">
        <f t="shared" ref="D336:D341" si="17">C336/B336*100</f>
        <v>2.55564715581204</v>
      </c>
      <c r="E336" s="248"/>
    </row>
    <row r="337" s="154" customFormat="1" spans="1:5">
      <c r="A337" s="248" t="s">
        <v>414</v>
      </c>
      <c r="B337" s="251">
        <f>B338</f>
        <v>0</v>
      </c>
      <c r="C337" s="251">
        <f>C338</f>
        <v>0</v>
      </c>
      <c r="D337" s="250" t="e">
        <f t="shared" si="17"/>
        <v>#DIV/0!</v>
      </c>
      <c r="E337" s="248"/>
    </row>
    <row r="338" s="154" customFormat="1" spans="1:5">
      <c r="A338" s="248" t="s">
        <v>415</v>
      </c>
      <c r="B338" s="251"/>
      <c r="C338" s="251"/>
      <c r="D338" s="250" t="e">
        <f t="shared" si="17"/>
        <v>#DIV/0!</v>
      </c>
      <c r="E338" s="248"/>
    </row>
    <row r="339" s="154" customFormat="1" spans="1:5">
      <c r="A339" s="248" t="s">
        <v>416</v>
      </c>
      <c r="B339" s="251">
        <f>B340</f>
        <v>17</v>
      </c>
      <c r="C339" s="251">
        <f>C340</f>
        <v>11</v>
      </c>
      <c r="D339" s="250">
        <f t="shared" si="17"/>
        <v>64.7058823529412</v>
      </c>
      <c r="E339" s="248"/>
    </row>
    <row r="340" s="154" customFormat="1" spans="1:5">
      <c r="A340" s="248" t="s">
        <v>417</v>
      </c>
      <c r="B340" s="251">
        <v>17</v>
      </c>
      <c r="C340" s="251">
        <v>11</v>
      </c>
      <c r="D340" s="250">
        <f t="shared" si="17"/>
        <v>64.7058823529412</v>
      </c>
      <c r="E340" s="248"/>
    </row>
    <row r="341" s="154" customFormat="1" spans="1:5">
      <c r="A341" s="248" t="s">
        <v>418</v>
      </c>
      <c r="B341" s="251">
        <f>B344+B342</f>
        <v>510</v>
      </c>
      <c r="C341" s="251">
        <f>C344+C342</f>
        <v>38</v>
      </c>
      <c r="D341" s="250">
        <f t="shared" si="17"/>
        <v>7.45098039215686</v>
      </c>
      <c r="E341" s="248"/>
    </row>
    <row r="342" s="154" customFormat="1" spans="1:5">
      <c r="A342" s="248" t="s">
        <v>419</v>
      </c>
      <c r="B342" s="251"/>
      <c r="C342" s="251">
        <f>C343</f>
        <v>0</v>
      </c>
      <c r="D342" s="250"/>
      <c r="E342" s="248"/>
    </row>
    <row r="343" s="154" customFormat="1" spans="1:5">
      <c r="A343" s="248" t="s">
        <v>113</v>
      </c>
      <c r="B343" s="251"/>
      <c r="C343" s="251"/>
      <c r="D343" s="250"/>
      <c r="E343" s="248"/>
    </row>
    <row r="344" s="154" customFormat="1" spans="1:5">
      <c r="A344" s="248" t="s">
        <v>420</v>
      </c>
      <c r="B344" s="249">
        <f>SUM(B345)</f>
        <v>510</v>
      </c>
      <c r="C344" s="249">
        <f>SUM(C345)</f>
        <v>38</v>
      </c>
      <c r="D344" s="250">
        <f t="shared" ref="D344:D356" si="18">C344/B344*100</f>
        <v>7.45098039215686</v>
      </c>
      <c r="E344" s="248"/>
    </row>
    <row r="345" s="154" customFormat="1" spans="1:5">
      <c r="A345" s="248" t="s">
        <v>421</v>
      </c>
      <c r="B345" s="249">
        <v>510</v>
      </c>
      <c r="C345" s="249">
        <v>38</v>
      </c>
      <c r="D345" s="250">
        <f t="shared" si="18"/>
        <v>7.45098039215686</v>
      </c>
      <c r="E345" s="248"/>
    </row>
    <row r="346" s="154" customFormat="1" spans="1:5">
      <c r="A346" s="248" t="s">
        <v>422</v>
      </c>
      <c r="B346" s="249">
        <f>B347+B352</f>
        <v>5</v>
      </c>
      <c r="C346" s="249">
        <f>C347+C352</f>
        <v>112</v>
      </c>
      <c r="D346" s="250">
        <f t="shared" si="18"/>
        <v>2240</v>
      </c>
      <c r="E346" s="248"/>
    </row>
    <row r="347" s="154" customFormat="1" spans="1:5">
      <c r="A347" s="248" t="s">
        <v>423</v>
      </c>
      <c r="B347" s="249">
        <f>SUM(B348:B351)</f>
        <v>0</v>
      </c>
      <c r="C347" s="249">
        <f>SUM(C348:C351)</f>
        <v>107</v>
      </c>
      <c r="D347" s="250" t="e">
        <f t="shared" si="18"/>
        <v>#DIV/0!</v>
      </c>
      <c r="E347" s="248"/>
    </row>
    <row r="348" s="154" customFormat="1" spans="1:5">
      <c r="A348" s="248" t="s">
        <v>424</v>
      </c>
      <c r="B348" s="249"/>
      <c r="C348" s="249">
        <v>25</v>
      </c>
      <c r="D348" s="250" t="e">
        <f t="shared" si="18"/>
        <v>#DIV/0!</v>
      </c>
      <c r="E348" s="248"/>
    </row>
    <row r="349" s="154" customFormat="1" spans="1:5">
      <c r="A349" s="248" t="s">
        <v>425</v>
      </c>
      <c r="B349" s="249">
        <v>0</v>
      </c>
      <c r="C349" s="249">
        <v>80</v>
      </c>
      <c r="D349" s="250" t="e">
        <f t="shared" si="18"/>
        <v>#DIV/0!</v>
      </c>
      <c r="E349" s="248"/>
    </row>
    <row r="350" s="154" customFormat="1" spans="1:5">
      <c r="A350" s="248" t="s">
        <v>426</v>
      </c>
      <c r="B350" s="249">
        <v>0</v>
      </c>
      <c r="C350" s="249"/>
      <c r="D350" s="250" t="e">
        <f t="shared" si="18"/>
        <v>#DIV/0!</v>
      </c>
      <c r="E350" s="248"/>
    </row>
    <row r="351" s="154" customFormat="1" spans="1:5">
      <c r="A351" s="248" t="s">
        <v>427</v>
      </c>
      <c r="B351" s="249"/>
      <c r="C351" s="249">
        <v>2</v>
      </c>
      <c r="D351" s="250" t="e">
        <f t="shared" si="18"/>
        <v>#DIV/0!</v>
      </c>
      <c r="E351" s="248"/>
    </row>
    <row r="352" s="239" customFormat="1" ht="14.25" spans="1:5">
      <c r="A352" s="254" t="s">
        <v>428</v>
      </c>
      <c r="B352" s="251">
        <f>SUM(B353:B353)</f>
        <v>5</v>
      </c>
      <c r="C352" s="251">
        <f>SUM(C353:C353)</f>
        <v>5</v>
      </c>
      <c r="D352" s="250">
        <f t="shared" si="18"/>
        <v>100</v>
      </c>
      <c r="E352" s="255"/>
    </row>
    <row r="353" s="239" customFormat="1" ht="14.25" spans="1:5">
      <c r="A353" s="254" t="s">
        <v>429</v>
      </c>
      <c r="B353" s="251">
        <v>5</v>
      </c>
      <c r="C353" s="251">
        <v>5</v>
      </c>
      <c r="D353" s="250">
        <f t="shared" si="18"/>
        <v>100</v>
      </c>
      <c r="E353" s="255"/>
    </row>
    <row r="354" s="154" customFormat="1" spans="1:5">
      <c r="A354" s="248" t="s">
        <v>430</v>
      </c>
      <c r="B354" s="249">
        <f>B355+B359+B361</f>
        <v>12013</v>
      </c>
      <c r="C354" s="249">
        <f>C355+C359+C361</f>
        <v>8318</v>
      </c>
      <c r="D354" s="250">
        <f t="shared" si="18"/>
        <v>69.2416548738866</v>
      </c>
      <c r="E354" s="248"/>
    </row>
    <row r="355" s="154" customFormat="1" spans="1:5">
      <c r="A355" s="248" t="s">
        <v>431</v>
      </c>
      <c r="B355" s="249">
        <f>SUM(B356:B358)</f>
        <v>10717</v>
      </c>
      <c r="C355" s="249">
        <f>SUM(C356:C358)</f>
        <v>6676</v>
      </c>
      <c r="D355" s="250">
        <f t="shared" si="18"/>
        <v>62.293552300084</v>
      </c>
      <c r="E355" s="248"/>
    </row>
    <row r="356" s="154" customFormat="1" spans="1:5">
      <c r="A356" s="248" t="s">
        <v>432</v>
      </c>
      <c r="B356" s="249">
        <v>9852</v>
      </c>
      <c r="C356" s="249">
        <v>5766</v>
      </c>
      <c r="D356" s="250">
        <f t="shared" si="18"/>
        <v>58.5261875761267</v>
      </c>
      <c r="E356" s="248"/>
    </row>
    <row r="357" s="154" customFormat="1" spans="1:5">
      <c r="A357" s="248" t="s">
        <v>433</v>
      </c>
      <c r="B357" s="249"/>
      <c r="C357" s="249">
        <v>910</v>
      </c>
      <c r="D357" s="250"/>
      <c r="E357" s="248"/>
    </row>
    <row r="358" s="154" customFormat="1" spans="1:5">
      <c r="A358" s="248" t="s">
        <v>434</v>
      </c>
      <c r="B358" s="249">
        <v>865</v>
      </c>
      <c r="C358" s="249"/>
      <c r="D358" s="250"/>
      <c r="E358" s="248"/>
    </row>
    <row r="359" s="154" customFormat="1" spans="1:5">
      <c r="A359" s="248" t="s">
        <v>435</v>
      </c>
      <c r="B359" s="249">
        <f>SUM(B360:B360)</f>
        <v>1296</v>
      </c>
      <c r="C359" s="249">
        <f>SUM(C360:C360)</f>
        <v>1642</v>
      </c>
      <c r="D359" s="250">
        <f t="shared" ref="D359:D368" si="19">C359/B359*100</f>
        <v>126.697530864198</v>
      </c>
      <c r="E359" s="248"/>
    </row>
    <row r="360" s="154" customFormat="1" spans="1:5">
      <c r="A360" s="248" t="s">
        <v>436</v>
      </c>
      <c r="B360" s="249">
        <v>1296</v>
      </c>
      <c r="C360" s="249">
        <v>1642</v>
      </c>
      <c r="D360" s="250">
        <f t="shared" si="19"/>
        <v>126.697530864198</v>
      </c>
      <c r="E360" s="248"/>
    </row>
    <row r="361" s="154" customFormat="1" spans="1:5">
      <c r="A361" s="248" t="s">
        <v>437</v>
      </c>
      <c r="B361" s="249">
        <f>SUM(B362)</f>
        <v>0</v>
      </c>
      <c r="C361" s="249">
        <f>SUM(C362)</f>
        <v>0</v>
      </c>
      <c r="D361" s="250" t="e">
        <f t="shared" si="19"/>
        <v>#DIV/0!</v>
      </c>
      <c r="E361" s="248"/>
    </row>
    <row r="362" s="154" customFormat="1" spans="1:5">
      <c r="A362" s="248" t="s">
        <v>438</v>
      </c>
      <c r="B362" s="249"/>
      <c r="C362" s="249"/>
      <c r="D362" s="250" t="e">
        <f t="shared" si="19"/>
        <v>#DIV/0!</v>
      </c>
      <c r="E362" s="248"/>
    </row>
    <row r="363" s="154" customFormat="1" spans="1:5">
      <c r="A363" s="248" t="s">
        <v>439</v>
      </c>
      <c r="B363" s="251">
        <f>B374+B376+B364+B370+B380</f>
        <v>432</v>
      </c>
      <c r="C363" s="251">
        <f>C374+C376+C364+C370+C380</f>
        <v>680</v>
      </c>
      <c r="D363" s="250">
        <f t="shared" si="19"/>
        <v>157.407407407407</v>
      </c>
      <c r="E363" s="248"/>
    </row>
    <row r="364" s="154" customFormat="1" spans="1:5">
      <c r="A364" s="248" t="s">
        <v>440</v>
      </c>
      <c r="B364" s="251">
        <f>SUM(B365:B369)</f>
        <v>106</v>
      </c>
      <c r="C364" s="251">
        <f>SUM(C365:C369)</f>
        <v>53</v>
      </c>
      <c r="D364" s="250">
        <f t="shared" si="19"/>
        <v>50</v>
      </c>
      <c r="E364" s="248"/>
    </row>
    <row r="365" s="154" customFormat="1" spans="1:5">
      <c r="A365" s="248" t="s">
        <v>282</v>
      </c>
      <c r="B365" s="251">
        <v>42</v>
      </c>
      <c r="C365" s="251">
        <v>35</v>
      </c>
      <c r="D365" s="250">
        <f t="shared" si="19"/>
        <v>83.3333333333333</v>
      </c>
      <c r="E365" s="248"/>
    </row>
    <row r="366" s="154" customFormat="1" spans="1:5">
      <c r="A366" s="248" t="s">
        <v>441</v>
      </c>
      <c r="B366" s="251"/>
      <c r="C366" s="251">
        <v>2</v>
      </c>
      <c r="D366" s="250"/>
      <c r="E366" s="248"/>
    </row>
    <row r="367" s="154" customFormat="1" spans="1:5">
      <c r="A367" s="248" t="s">
        <v>442</v>
      </c>
      <c r="B367" s="251">
        <v>14</v>
      </c>
      <c r="C367" s="251"/>
      <c r="D367" s="250">
        <f>C367/B367*100</f>
        <v>0</v>
      </c>
      <c r="E367" s="248"/>
    </row>
    <row r="368" s="154" customFormat="1" spans="1:5">
      <c r="A368" s="248" t="s">
        <v>443</v>
      </c>
      <c r="B368" s="251">
        <v>50</v>
      </c>
      <c r="C368" s="251"/>
      <c r="D368" s="250"/>
      <c r="E368" s="248"/>
    </row>
    <row r="369" s="154" customFormat="1" spans="1:5">
      <c r="A369" s="248" t="s">
        <v>444</v>
      </c>
      <c r="B369" s="251"/>
      <c r="C369" s="251">
        <v>16</v>
      </c>
      <c r="D369" s="250" t="e">
        <f>C369/B369*100</f>
        <v>#DIV/0!</v>
      </c>
      <c r="E369" s="248"/>
    </row>
    <row r="370" s="154" customFormat="1" spans="1:5">
      <c r="A370" s="248" t="s">
        <v>445</v>
      </c>
      <c r="B370" s="251">
        <f>SUM(B371:B373)</f>
        <v>326</v>
      </c>
      <c r="C370" s="251">
        <f>SUM(C371:C373)</f>
        <v>529</v>
      </c>
      <c r="D370" s="250">
        <f>C370/B370*100</f>
        <v>162.269938650307</v>
      </c>
      <c r="E370" s="248"/>
    </row>
    <row r="371" s="154" customFormat="1" spans="1:5">
      <c r="A371" s="248" t="s">
        <v>282</v>
      </c>
      <c r="B371" s="251"/>
      <c r="C371" s="251"/>
      <c r="D371" s="250"/>
      <c r="E371" s="248"/>
    </row>
    <row r="372" s="154" customFormat="1" spans="1:5">
      <c r="A372" s="248" t="s">
        <v>446</v>
      </c>
      <c r="B372" s="251">
        <v>326</v>
      </c>
      <c r="C372" s="251">
        <v>529</v>
      </c>
      <c r="D372" s="250">
        <f>C372/B372*100</f>
        <v>162.269938650307</v>
      </c>
      <c r="E372" s="248"/>
    </row>
    <row r="373" s="154" customFormat="1" spans="1:5">
      <c r="A373" s="248" t="s">
        <v>447</v>
      </c>
      <c r="B373" s="251"/>
      <c r="C373" s="251"/>
      <c r="D373" s="250"/>
      <c r="E373" s="248"/>
    </row>
    <row r="374" s="154" customFormat="1" spans="1:5">
      <c r="A374" s="248" t="s">
        <v>448</v>
      </c>
      <c r="B374" s="251">
        <f>SUM(B375:B375)</f>
        <v>0</v>
      </c>
      <c r="C374" s="251">
        <f>SUM(C375:C375)</f>
        <v>9</v>
      </c>
      <c r="D374" s="250"/>
      <c r="E374" s="248"/>
    </row>
    <row r="375" s="154" customFormat="1" spans="1:5">
      <c r="A375" s="248" t="s">
        <v>449</v>
      </c>
      <c r="B375" s="251"/>
      <c r="C375" s="251">
        <v>9</v>
      </c>
      <c r="D375" s="250"/>
      <c r="E375" s="248"/>
    </row>
    <row r="376" s="154" customFormat="1" spans="1:5">
      <c r="A376" s="248" t="s">
        <v>450</v>
      </c>
      <c r="B376" s="251">
        <f>SUM(B377:B379)</f>
        <v>0</v>
      </c>
      <c r="C376" s="251">
        <f>SUM(C377:C379)</f>
        <v>89</v>
      </c>
      <c r="D376" s="250" t="e">
        <f>C376/B376*100</f>
        <v>#DIV/0!</v>
      </c>
      <c r="E376" s="248"/>
    </row>
    <row r="377" s="154" customFormat="1" spans="1:5">
      <c r="A377" s="248" t="s">
        <v>451</v>
      </c>
      <c r="B377" s="251"/>
      <c r="C377" s="251">
        <v>62</v>
      </c>
      <c r="D377" s="250"/>
      <c r="E377" s="248"/>
    </row>
    <row r="378" s="154" customFormat="1" spans="1:5">
      <c r="A378" s="248" t="s">
        <v>452</v>
      </c>
      <c r="B378" s="251"/>
      <c r="C378" s="251">
        <v>27</v>
      </c>
      <c r="D378" s="250"/>
      <c r="E378" s="248"/>
    </row>
    <row r="379" s="154" customFormat="1" spans="1:5">
      <c r="A379" s="248" t="s">
        <v>453</v>
      </c>
      <c r="B379" s="251"/>
      <c r="C379" s="251"/>
      <c r="D379" s="250"/>
      <c r="E379" s="248"/>
    </row>
    <row r="380" s="154" customFormat="1" spans="1:5">
      <c r="A380" s="248" t="s">
        <v>454</v>
      </c>
      <c r="B380" s="251"/>
      <c r="C380" s="251"/>
      <c r="D380" s="250" t="e">
        <f>C380/B380*100</f>
        <v>#DIV/0!</v>
      </c>
      <c r="E380" s="248"/>
    </row>
    <row r="381" s="154" customFormat="1" spans="1:5">
      <c r="A381" s="248" t="s">
        <v>455</v>
      </c>
      <c r="B381" s="251"/>
      <c r="C381" s="251"/>
      <c r="D381" s="250"/>
      <c r="E381" s="248"/>
    </row>
    <row r="382" s="154" customFormat="1" spans="1:5">
      <c r="A382" s="248" t="s">
        <v>456</v>
      </c>
      <c r="B382" s="251">
        <f>B383</f>
        <v>1000</v>
      </c>
      <c r="C382" s="251"/>
      <c r="D382" s="250">
        <f>C382/B382*100</f>
        <v>0</v>
      </c>
      <c r="E382" s="248"/>
    </row>
    <row r="383" s="154" customFormat="1" spans="1:5">
      <c r="A383" s="248" t="s">
        <v>457</v>
      </c>
      <c r="B383" s="251">
        <f>B384</f>
        <v>1000</v>
      </c>
      <c r="C383" s="251"/>
      <c r="D383" s="250">
        <f>C383/B383*100</f>
        <v>0</v>
      </c>
      <c r="E383" s="248"/>
    </row>
    <row r="384" s="154" customFormat="1" spans="1:5">
      <c r="A384" s="248" t="s">
        <v>458</v>
      </c>
      <c r="B384" s="251">
        <v>1000</v>
      </c>
      <c r="C384" s="251"/>
      <c r="D384" s="250">
        <f>C384/B384*100</f>
        <v>0</v>
      </c>
      <c r="E384" s="248"/>
    </row>
    <row r="385" s="154" customFormat="1" spans="1:5">
      <c r="A385" s="248" t="s">
        <v>459</v>
      </c>
      <c r="B385" s="251">
        <f>B386</f>
        <v>0</v>
      </c>
      <c r="C385" s="251">
        <f>C386</f>
        <v>25</v>
      </c>
      <c r="D385" s="250"/>
      <c r="E385" s="248"/>
    </row>
    <row r="386" s="154" customFormat="1" spans="1:5">
      <c r="A386" s="248" t="s">
        <v>460</v>
      </c>
      <c r="B386" s="251">
        <f>SUM(B387)</f>
        <v>0</v>
      </c>
      <c r="C386" s="251">
        <f>SUM(C387)</f>
        <v>25</v>
      </c>
      <c r="D386" s="250"/>
      <c r="E386" s="248"/>
    </row>
    <row r="387" s="154" customFormat="1" spans="1:5">
      <c r="A387" s="248" t="s">
        <v>461</v>
      </c>
      <c r="B387" s="251"/>
      <c r="C387" s="251">
        <v>25</v>
      </c>
      <c r="D387" s="250"/>
      <c r="E387" s="248"/>
    </row>
    <row r="388" s="154" customFormat="1" spans="1:5">
      <c r="A388" s="248" t="s">
        <v>462</v>
      </c>
      <c r="B388" s="251">
        <f>B389</f>
        <v>4880</v>
      </c>
      <c r="C388" s="251">
        <f>C389</f>
        <v>4658</v>
      </c>
      <c r="D388" s="250">
        <f>C388/B388*100</f>
        <v>95.4508196721311</v>
      </c>
      <c r="E388" s="248"/>
    </row>
    <row r="389" s="154" customFormat="1" spans="1:5">
      <c r="A389" s="248" t="s">
        <v>463</v>
      </c>
      <c r="B389" s="251">
        <f>SUM(B390:B391)</f>
        <v>4880</v>
      </c>
      <c r="C389" s="251">
        <f>SUM(C390:C391)</f>
        <v>4658</v>
      </c>
      <c r="D389" s="250">
        <f>C389/B389*100</f>
        <v>95.4508196721311</v>
      </c>
      <c r="E389" s="248"/>
    </row>
    <row r="390" s="154" customFormat="1" spans="1:5">
      <c r="A390" s="248" t="s">
        <v>464</v>
      </c>
      <c r="B390" s="251">
        <v>4880</v>
      </c>
      <c r="C390" s="251">
        <v>4658</v>
      </c>
      <c r="D390" s="250"/>
      <c r="E390" s="248"/>
    </row>
    <row r="391" s="154" customFormat="1" spans="1:5">
      <c r="A391" s="248" t="s">
        <v>465</v>
      </c>
      <c r="B391" s="251"/>
      <c r="C391" s="251"/>
      <c r="D391" s="250"/>
      <c r="E391" s="248"/>
    </row>
    <row r="392" s="154" customFormat="1" spans="1:5">
      <c r="A392" s="248" t="s">
        <v>466</v>
      </c>
      <c r="B392" s="251">
        <f>SUM(B393)</f>
        <v>0</v>
      </c>
      <c r="C392" s="251">
        <f>SUM(C393)</f>
        <v>75</v>
      </c>
      <c r="D392" s="250"/>
      <c r="E392" s="248"/>
    </row>
    <row r="393" s="154" customFormat="1" spans="1:5">
      <c r="A393" s="248" t="s">
        <v>467</v>
      </c>
      <c r="B393" s="251">
        <f>SUM(B394)</f>
        <v>0</v>
      </c>
      <c r="C393" s="251">
        <f>SUM(C394)</f>
        <v>75</v>
      </c>
      <c r="D393" s="250"/>
      <c r="E393" s="248"/>
    </row>
    <row r="394" s="154" customFormat="1" spans="1:5">
      <c r="A394" s="248" t="s">
        <v>468</v>
      </c>
      <c r="B394" s="251"/>
      <c r="C394" s="251">
        <v>75</v>
      </c>
      <c r="D394" s="250"/>
      <c r="E394" s="248"/>
    </row>
    <row r="395" s="154" customFormat="1" ht="16.35" customHeight="1" spans="1:5">
      <c r="A395" s="244" t="s">
        <v>469</v>
      </c>
      <c r="B395" s="256">
        <f>B5+B72+B76+B89+B114+B124+B141+B192+B231+B244+B260+B311+B315+B332+B341+B346+B354+B382+B385+B388+B392+B363</f>
        <v>109852</v>
      </c>
      <c r="C395" s="256">
        <f>C5+C72+C76+C89+C114+C124+C141+C192+C231+C244+C260+C311+C315+C332+C341+C346+C354+C382+C385+C388+C392+C363</f>
        <v>96277</v>
      </c>
      <c r="D395" s="250">
        <f>C395/B395*100</f>
        <v>87.6424644066562</v>
      </c>
      <c r="E395" s="257"/>
    </row>
  </sheetData>
  <mergeCells count="3">
    <mergeCell ref="A2:E2"/>
    <mergeCell ref="A3:C3"/>
    <mergeCell ref="D3:E3"/>
  </mergeCells>
  <pageMargins left="0.700694444444445" right="0.700694444444445" top="0.751388888888889" bottom="0.751388888888889" header="0.297916666666667" footer="0.297916666666667"/>
  <pageSetup paperSize="9" scale="93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3" tint="0.6"/>
  </sheetPr>
  <dimension ref="A1:C71"/>
  <sheetViews>
    <sheetView workbookViewId="0">
      <selection activeCell="C70" sqref="C70"/>
    </sheetView>
  </sheetViews>
  <sheetFormatPr defaultColWidth="8.875" defaultRowHeight="14.25" outlineLevelCol="2"/>
  <cols>
    <col min="1" max="1" width="47.125" style="219" customWidth="1"/>
    <col min="2" max="2" width="12.375" style="219" customWidth="1"/>
    <col min="3" max="3" width="20" style="218" customWidth="1"/>
    <col min="4" max="16384" width="8.875" style="218"/>
  </cols>
  <sheetData>
    <row r="1" spans="1:1">
      <c r="A1" s="220" t="s">
        <v>470</v>
      </c>
    </row>
    <row r="2" s="218" customFormat="1" ht="30" customHeight="1" spans="1:3">
      <c r="A2" s="221" t="s">
        <v>471</v>
      </c>
      <c r="B2" s="221"/>
      <c r="C2" s="221"/>
    </row>
    <row r="3" s="218" customFormat="1" ht="20" customHeight="1" spans="1:3">
      <c r="A3" s="222"/>
      <c r="B3" s="219"/>
      <c r="C3" s="223" t="s">
        <v>33</v>
      </c>
    </row>
    <row r="4" s="218" customFormat="1" ht="20" customHeight="1" spans="1:3">
      <c r="A4" s="224" t="s">
        <v>472</v>
      </c>
      <c r="B4" s="224" t="s">
        <v>42</v>
      </c>
      <c r="C4" s="224" t="s">
        <v>39</v>
      </c>
    </row>
    <row r="5" s="218" customFormat="1" ht="25" customHeight="1" spans="1:3">
      <c r="A5" s="225" t="s">
        <v>473</v>
      </c>
      <c r="B5" s="226">
        <f>SUM(B6:B9)</f>
        <v>7887</v>
      </c>
      <c r="C5" s="227"/>
    </row>
    <row r="6" s="218" customFormat="1" ht="25" customHeight="1" spans="1:3">
      <c r="A6" s="228" t="s">
        <v>474</v>
      </c>
      <c r="B6" s="226">
        <v>4813</v>
      </c>
      <c r="C6" s="227"/>
    </row>
    <row r="7" s="218" customFormat="1" ht="25" customHeight="1" spans="1:3">
      <c r="A7" s="228" t="s">
        <v>475</v>
      </c>
      <c r="B7" s="226">
        <v>1376</v>
      </c>
      <c r="C7" s="227"/>
    </row>
    <row r="8" s="218" customFormat="1" ht="25" customHeight="1" spans="1:3">
      <c r="A8" s="228" t="s">
        <v>476</v>
      </c>
      <c r="B8" s="226">
        <v>321</v>
      </c>
      <c r="C8" s="227"/>
    </row>
    <row r="9" s="218" customFormat="1" ht="25" customHeight="1" spans="1:3">
      <c r="A9" s="228" t="s">
        <v>477</v>
      </c>
      <c r="B9" s="226">
        <v>1377</v>
      </c>
      <c r="C9" s="227"/>
    </row>
    <row r="10" s="218" customFormat="1" ht="25" customHeight="1" spans="1:3">
      <c r="A10" s="225" t="s">
        <v>478</v>
      </c>
      <c r="B10" s="226">
        <f>SUM(B11:B20)</f>
        <v>12778</v>
      </c>
      <c r="C10" s="227"/>
    </row>
    <row r="11" s="218" customFormat="1" ht="25" customHeight="1" spans="1:3">
      <c r="A11" s="228" t="s">
        <v>479</v>
      </c>
      <c r="B11" s="226">
        <v>1748</v>
      </c>
      <c r="C11" s="227"/>
    </row>
    <row r="12" s="218" customFormat="1" ht="25" customHeight="1" spans="1:3">
      <c r="A12" s="228" t="s">
        <v>480</v>
      </c>
      <c r="B12" s="226">
        <v>31</v>
      </c>
      <c r="C12" s="227"/>
    </row>
    <row r="13" s="218" customFormat="1" ht="25" customHeight="1" spans="1:3">
      <c r="A13" s="228" t="s">
        <v>481</v>
      </c>
      <c r="B13" s="226">
        <v>7</v>
      </c>
      <c r="C13" s="227"/>
    </row>
    <row r="14" s="218" customFormat="1" ht="25" customHeight="1" spans="1:3">
      <c r="A14" s="228" t="s">
        <v>482</v>
      </c>
      <c r="B14" s="226">
        <v>81</v>
      </c>
      <c r="C14" s="227"/>
    </row>
    <row r="15" s="218" customFormat="1" ht="25" customHeight="1" spans="1:3">
      <c r="A15" s="228" t="s">
        <v>483</v>
      </c>
      <c r="B15" s="226">
        <v>3683</v>
      </c>
      <c r="C15" s="227"/>
    </row>
    <row r="16" s="218" customFormat="1" ht="25" customHeight="1" spans="1:3">
      <c r="A16" s="228" t="s">
        <v>484</v>
      </c>
      <c r="B16" s="226">
        <v>5</v>
      </c>
      <c r="C16" s="227"/>
    </row>
    <row r="17" s="218" customFormat="1" ht="25" customHeight="1" spans="1:3">
      <c r="A17" s="228" t="s">
        <v>485</v>
      </c>
      <c r="B17" s="226"/>
      <c r="C17" s="227"/>
    </row>
    <row r="18" s="218" customFormat="1" ht="25" customHeight="1" spans="1:3">
      <c r="A18" s="228" t="s">
        <v>486</v>
      </c>
      <c r="B18" s="226">
        <v>104</v>
      </c>
      <c r="C18" s="227"/>
    </row>
    <row r="19" s="218" customFormat="1" ht="25" customHeight="1" spans="1:3">
      <c r="A19" s="228" t="s">
        <v>487</v>
      </c>
      <c r="B19" s="226">
        <v>228</v>
      </c>
      <c r="C19" s="227"/>
    </row>
    <row r="20" s="218" customFormat="1" ht="25" customHeight="1" spans="1:3">
      <c r="A20" s="228" t="s">
        <v>488</v>
      </c>
      <c r="B20" s="226">
        <v>6891</v>
      </c>
      <c r="C20" s="227"/>
    </row>
    <row r="21" s="218" customFormat="1" ht="25" customHeight="1" spans="1:3">
      <c r="A21" s="225" t="s">
        <v>489</v>
      </c>
      <c r="B21" s="226">
        <f>SUM(B22:B28)</f>
        <v>30566</v>
      </c>
      <c r="C21" s="227"/>
    </row>
    <row r="22" s="218" customFormat="1" ht="25" customHeight="1" spans="1:3">
      <c r="A22" s="228" t="s">
        <v>490</v>
      </c>
      <c r="B22" s="226">
        <v>1202</v>
      </c>
      <c r="C22" s="227"/>
    </row>
    <row r="23" s="218" customFormat="1" ht="25" customHeight="1" spans="1:3">
      <c r="A23" s="228" t="s">
        <v>491</v>
      </c>
      <c r="B23" s="226">
        <v>9416</v>
      </c>
      <c r="C23" s="229"/>
    </row>
    <row r="24" s="218" customFormat="1" ht="25" customHeight="1" spans="1:3">
      <c r="A24" s="228" t="s">
        <v>492</v>
      </c>
      <c r="B24" s="226">
        <v>48</v>
      </c>
      <c r="C24" s="229"/>
    </row>
    <row r="25" s="218" customFormat="1" ht="25" customHeight="1" spans="1:3">
      <c r="A25" s="228" t="s">
        <v>493</v>
      </c>
      <c r="B25" s="226">
        <v>2358</v>
      </c>
      <c r="C25" s="230"/>
    </row>
    <row r="26" s="218" customFormat="1" ht="25" customHeight="1" spans="1:3">
      <c r="A26" s="228" t="s">
        <v>494</v>
      </c>
      <c r="B26" s="226">
        <v>1013</v>
      </c>
      <c r="C26" s="230"/>
    </row>
    <row r="27" s="218" customFormat="1" ht="25" customHeight="1" spans="1:3">
      <c r="A27" s="228" t="s">
        <v>495</v>
      </c>
      <c r="B27" s="226">
        <v>324</v>
      </c>
      <c r="C27" s="230"/>
    </row>
    <row r="28" s="218" customFormat="1" ht="25" customHeight="1" spans="1:3">
      <c r="A28" s="228" t="s">
        <v>496</v>
      </c>
      <c r="B28" s="226">
        <v>16205</v>
      </c>
      <c r="C28" s="230"/>
    </row>
    <row r="29" s="218" customFormat="1" ht="25" customHeight="1" spans="1:3">
      <c r="A29" s="225" t="s">
        <v>497</v>
      </c>
      <c r="B29" s="226">
        <f>SUM(B30:B35)</f>
        <v>1589</v>
      </c>
      <c r="C29" s="230"/>
    </row>
    <row r="30" s="218" customFormat="1" ht="25" customHeight="1" spans="1:3">
      <c r="A30" s="228" t="s">
        <v>490</v>
      </c>
      <c r="B30" s="226"/>
      <c r="C30" s="230"/>
    </row>
    <row r="31" s="218" customFormat="1" ht="25" customHeight="1" spans="1:3">
      <c r="A31" s="228" t="s">
        <v>491</v>
      </c>
      <c r="B31" s="226">
        <v>1587</v>
      </c>
      <c r="C31" s="230"/>
    </row>
    <row r="32" s="218" customFormat="1" ht="25" customHeight="1" spans="1:3">
      <c r="A32" s="228" t="s">
        <v>492</v>
      </c>
      <c r="B32" s="226"/>
      <c r="C32" s="230"/>
    </row>
    <row r="33" s="218" customFormat="1" ht="25" customHeight="1" spans="1:3">
      <c r="A33" s="228" t="s">
        <v>494</v>
      </c>
      <c r="B33" s="226">
        <v>2</v>
      </c>
      <c r="C33" s="230"/>
    </row>
    <row r="34" s="218" customFormat="1" ht="25" customHeight="1" spans="1:3">
      <c r="A34" s="228" t="s">
        <v>495</v>
      </c>
      <c r="B34" s="226"/>
      <c r="C34" s="230"/>
    </row>
    <row r="35" s="218" customFormat="1" ht="25" customHeight="1" spans="1:3">
      <c r="A35" s="228" t="s">
        <v>496</v>
      </c>
      <c r="B35" s="226"/>
      <c r="C35" s="230"/>
    </row>
    <row r="36" s="218" customFormat="1" ht="25" customHeight="1" spans="1:3">
      <c r="A36" s="225" t="s">
        <v>498</v>
      </c>
      <c r="B36" s="226">
        <f>SUM(B37:B39)</f>
        <v>20776</v>
      </c>
      <c r="C36" s="231"/>
    </row>
    <row r="37" s="218" customFormat="1" ht="25" customHeight="1" spans="1:3">
      <c r="A37" s="228" t="s">
        <v>499</v>
      </c>
      <c r="B37" s="226">
        <v>18181</v>
      </c>
      <c r="C37" s="227"/>
    </row>
    <row r="38" s="218" customFormat="1" ht="25" customHeight="1" spans="1:3">
      <c r="A38" s="228" t="s">
        <v>500</v>
      </c>
      <c r="B38" s="226">
        <v>2595</v>
      </c>
      <c r="C38" s="227"/>
    </row>
    <row r="39" s="218" customFormat="1" ht="25" customHeight="1" spans="1:3">
      <c r="A39" s="228" t="s">
        <v>501</v>
      </c>
      <c r="B39" s="226"/>
      <c r="C39" s="227"/>
    </row>
    <row r="40" s="218" customFormat="1" ht="25" customHeight="1" spans="1:3">
      <c r="A40" s="225" t="s">
        <v>502</v>
      </c>
      <c r="B40" s="226">
        <f>SUM(B41:B42)</f>
        <v>7040</v>
      </c>
      <c r="C40" s="232"/>
    </row>
    <row r="41" s="218" customFormat="1" ht="25" customHeight="1" spans="1:3">
      <c r="A41" s="228" t="s">
        <v>503</v>
      </c>
      <c r="B41" s="226">
        <v>6967</v>
      </c>
      <c r="C41" s="227"/>
    </row>
    <row r="42" s="218" customFormat="1" ht="25" customHeight="1" spans="1:3">
      <c r="A42" s="228" t="s">
        <v>504</v>
      </c>
      <c r="B42" s="226">
        <v>73</v>
      </c>
      <c r="C42" s="227"/>
    </row>
    <row r="43" s="218" customFormat="1" ht="25" customHeight="1" spans="1:3">
      <c r="A43" s="225" t="s">
        <v>505</v>
      </c>
      <c r="B43" s="226">
        <f>SUM(B44:B46)</f>
        <v>752</v>
      </c>
      <c r="C43" s="232"/>
    </row>
    <row r="44" s="218" customFormat="1" ht="25" customHeight="1" spans="1:3">
      <c r="A44" s="228" t="s">
        <v>506</v>
      </c>
      <c r="B44" s="226"/>
      <c r="C44" s="227"/>
    </row>
    <row r="45" s="218" customFormat="1" ht="25" customHeight="1" spans="1:3">
      <c r="A45" s="228" t="s">
        <v>507</v>
      </c>
      <c r="B45" s="226"/>
      <c r="C45" s="227"/>
    </row>
    <row r="46" s="218" customFormat="1" ht="25" customHeight="1" spans="1:3">
      <c r="A46" s="228" t="s">
        <v>508</v>
      </c>
      <c r="B46" s="226">
        <v>752</v>
      </c>
      <c r="C46" s="227"/>
    </row>
    <row r="47" s="218" customFormat="1" ht="25" customHeight="1" spans="1:3">
      <c r="A47" s="225" t="s">
        <v>509</v>
      </c>
      <c r="B47" s="226">
        <f>SUM(B48:B49)</f>
        <v>1700</v>
      </c>
      <c r="C47" s="232"/>
    </row>
    <row r="48" s="218" customFormat="1" ht="25" customHeight="1" spans="1:3">
      <c r="A48" s="228" t="s">
        <v>510</v>
      </c>
      <c r="B48" s="226">
        <v>1700</v>
      </c>
      <c r="C48" s="227"/>
    </row>
    <row r="49" s="218" customFormat="1" ht="25" customHeight="1" spans="1:3">
      <c r="A49" s="228" t="s">
        <v>511</v>
      </c>
      <c r="B49" s="226"/>
      <c r="C49" s="227"/>
    </row>
    <row r="50" s="218" customFormat="1" ht="25" customHeight="1" spans="1:3">
      <c r="A50" s="225" t="s">
        <v>512</v>
      </c>
      <c r="B50" s="226">
        <f>SUM(B51:B55)</f>
        <v>7256</v>
      </c>
      <c r="C50" s="227"/>
    </row>
    <row r="51" s="218" customFormat="1" ht="25" customHeight="1" spans="1:3">
      <c r="A51" s="228" t="s">
        <v>513</v>
      </c>
      <c r="B51" s="226">
        <v>4124</v>
      </c>
      <c r="C51" s="227"/>
    </row>
    <row r="52" s="218" customFormat="1" ht="25" customHeight="1" spans="1:3">
      <c r="A52" s="228" t="s">
        <v>514</v>
      </c>
      <c r="B52" s="226">
        <v>7</v>
      </c>
      <c r="C52" s="227"/>
    </row>
    <row r="53" s="218" customFormat="1" ht="25" customHeight="1" spans="1:3">
      <c r="A53" s="228" t="s">
        <v>515</v>
      </c>
      <c r="B53" s="226">
        <v>243</v>
      </c>
      <c r="C53" s="227"/>
    </row>
    <row r="54" s="218" customFormat="1" ht="25" customHeight="1" spans="1:3">
      <c r="A54" s="228" t="s">
        <v>516</v>
      </c>
      <c r="B54" s="226">
        <v>26</v>
      </c>
      <c r="C54" s="227"/>
    </row>
    <row r="55" s="218" customFormat="1" ht="25" customHeight="1" spans="1:3">
      <c r="A55" s="228" t="s">
        <v>517</v>
      </c>
      <c r="B55" s="226">
        <v>2856</v>
      </c>
      <c r="C55" s="227"/>
    </row>
    <row r="56" s="218" customFormat="1" ht="25" customHeight="1" spans="1:3">
      <c r="A56" s="225" t="s">
        <v>518</v>
      </c>
      <c r="B56" s="226">
        <f>B57</f>
        <v>906</v>
      </c>
      <c r="C56" s="227"/>
    </row>
    <row r="57" s="218" customFormat="1" ht="25" customHeight="1" spans="1:3">
      <c r="A57" s="228" t="s">
        <v>519</v>
      </c>
      <c r="B57" s="226">
        <v>906</v>
      </c>
      <c r="C57" s="227"/>
    </row>
    <row r="58" s="218" customFormat="1" ht="25" customHeight="1" spans="1:3">
      <c r="A58" s="228" t="s">
        <v>520</v>
      </c>
      <c r="B58" s="226"/>
      <c r="C58" s="227"/>
    </row>
    <row r="59" s="218" customFormat="1" ht="25" customHeight="1" spans="1:3">
      <c r="A59" s="228" t="s">
        <v>521</v>
      </c>
      <c r="B59" s="226"/>
      <c r="C59" s="227"/>
    </row>
    <row r="60" s="218" customFormat="1" ht="25" customHeight="1" spans="1:3">
      <c r="A60" s="225" t="s">
        <v>522</v>
      </c>
      <c r="B60" s="226">
        <f>SUM(B61:B64)</f>
        <v>4733</v>
      </c>
      <c r="C60" s="227"/>
    </row>
    <row r="61" s="218" customFormat="1" ht="25" customHeight="1" spans="1:3">
      <c r="A61" s="228" t="s">
        <v>523</v>
      </c>
      <c r="B61" s="226">
        <v>4658</v>
      </c>
      <c r="C61" s="227"/>
    </row>
    <row r="62" s="218" customFormat="1" ht="25" customHeight="1" spans="1:3">
      <c r="A62" s="228" t="s">
        <v>524</v>
      </c>
      <c r="B62" s="226"/>
      <c r="C62" s="227"/>
    </row>
    <row r="63" s="218" customFormat="1" ht="25" customHeight="1" spans="1:3">
      <c r="A63" s="228" t="s">
        <v>525</v>
      </c>
      <c r="B63" s="226">
        <v>75</v>
      </c>
      <c r="C63" s="227"/>
    </row>
    <row r="64" s="218" customFormat="1" ht="25" customHeight="1" spans="1:3">
      <c r="A64" s="228" t="s">
        <v>526</v>
      </c>
      <c r="B64" s="226"/>
      <c r="C64" s="227"/>
    </row>
    <row r="65" s="218" customFormat="1" ht="25" customHeight="1" spans="1:3">
      <c r="A65" s="225" t="s">
        <v>527</v>
      </c>
      <c r="B65" s="226">
        <f>SUM(B66:B69)</f>
        <v>294</v>
      </c>
      <c r="C65" s="227"/>
    </row>
    <row r="66" s="218" customFormat="1" ht="25" customHeight="1" spans="1:3">
      <c r="A66" s="228" t="s">
        <v>528</v>
      </c>
      <c r="B66" s="226"/>
      <c r="C66" s="227"/>
    </row>
    <row r="67" s="218" customFormat="1" ht="25" customHeight="1" spans="1:3">
      <c r="A67" s="228" t="s">
        <v>529</v>
      </c>
      <c r="B67" s="226"/>
      <c r="C67" s="227"/>
    </row>
    <row r="68" s="218" customFormat="1" ht="25" customHeight="1" spans="1:3">
      <c r="A68" s="228" t="s">
        <v>530</v>
      </c>
      <c r="B68" s="226">
        <v>8</v>
      </c>
      <c r="C68" s="227"/>
    </row>
    <row r="69" s="218" customFormat="1" ht="25" customHeight="1" spans="1:3">
      <c r="A69" s="233" t="s">
        <v>531</v>
      </c>
      <c r="B69" s="226">
        <v>286</v>
      </c>
      <c r="C69" s="227"/>
    </row>
    <row r="70" s="218" customFormat="1" ht="25" customHeight="1" spans="1:3">
      <c r="A70" s="234" t="s">
        <v>95</v>
      </c>
      <c r="B70" s="235">
        <f>B65+B60+B56+B50+B47+B43+B40+B36+B29+B21+B10+B5</f>
        <v>96277</v>
      </c>
      <c r="C70" s="227"/>
    </row>
    <row r="71" s="218" customFormat="1" ht="34" customHeight="1" spans="1:3">
      <c r="A71" s="236"/>
      <c r="B71" s="236"/>
      <c r="C71" s="236"/>
    </row>
  </sheetData>
  <mergeCells count="2">
    <mergeCell ref="A2:C2"/>
    <mergeCell ref="A71:C71"/>
  </mergeCells>
  <pageMargins left="0.700694444444445" right="0.700694444444445" top="0.751388888888889" bottom="0.751388888888889" header="0.297916666666667" footer="0.297916666666667"/>
  <pageSetup paperSize="9" orientation="portrait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3" tint="0.6"/>
  </sheetPr>
  <dimension ref="A1:X71"/>
  <sheetViews>
    <sheetView workbookViewId="0">
      <selection activeCell="A69" sqref="$A69:$XFD69"/>
    </sheetView>
  </sheetViews>
  <sheetFormatPr defaultColWidth="12.125" defaultRowHeight="15.6" customHeight="1"/>
  <cols>
    <col min="1" max="1" width="39.625" style="206" customWidth="1"/>
    <col min="2" max="2" width="16" style="206" customWidth="1"/>
    <col min="3" max="3" width="20.125" style="206" customWidth="1"/>
    <col min="4" max="205" width="12.125" style="206" customWidth="1"/>
    <col min="206" max="16384" width="12.125" style="206"/>
  </cols>
  <sheetData>
    <row r="1" s="1" customFormat="1" ht="17.25" customHeight="1" spans="1:3">
      <c r="A1" s="1" t="s">
        <v>532</v>
      </c>
      <c r="C1" s="208"/>
    </row>
    <row r="2" s="204" customFormat="1" ht="26.25" customHeight="1" spans="1:3">
      <c r="A2" s="106" t="s">
        <v>533</v>
      </c>
      <c r="B2" s="106"/>
      <c r="C2" s="106"/>
    </row>
    <row r="3" s="154" customFormat="1" ht="17" customHeight="1" spans="1:3">
      <c r="A3" s="209"/>
      <c r="B3" s="209"/>
      <c r="C3" s="108" t="s">
        <v>33</v>
      </c>
    </row>
    <row r="4" s="205" customFormat="1" ht="15" customHeight="1" spans="1:24">
      <c r="A4" s="210" t="s">
        <v>472</v>
      </c>
      <c r="B4" s="211" t="s">
        <v>534</v>
      </c>
      <c r="C4" s="211" t="s">
        <v>39</v>
      </c>
      <c r="D4" s="212"/>
      <c r="E4" s="212"/>
      <c r="F4" s="212"/>
      <c r="G4" s="212"/>
      <c r="H4" s="212"/>
      <c r="I4" s="212"/>
      <c r="J4" s="212"/>
      <c r="K4" s="212"/>
      <c r="L4" s="212"/>
      <c r="M4" s="212"/>
      <c r="N4" s="212"/>
      <c r="O4" s="212"/>
      <c r="P4" s="212"/>
      <c r="Q4" s="212"/>
      <c r="R4" s="212"/>
      <c r="S4" s="212"/>
      <c r="T4" s="212"/>
      <c r="U4" s="212"/>
      <c r="V4" s="212"/>
      <c r="W4" s="212"/>
      <c r="X4" s="212"/>
    </row>
    <row r="5" s="206" customFormat="1" ht="15" customHeight="1" spans="1:24">
      <c r="A5" s="213" t="s">
        <v>473</v>
      </c>
      <c r="B5" s="214">
        <f>SUM(B6:B9)</f>
        <v>7887</v>
      </c>
      <c r="C5" s="214"/>
      <c r="D5" s="215"/>
      <c r="E5" s="215"/>
      <c r="F5" s="215"/>
      <c r="G5" s="215"/>
      <c r="H5" s="215"/>
      <c r="I5" s="215"/>
      <c r="J5" s="215"/>
      <c r="K5" s="215"/>
      <c r="L5" s="215"/>
      <c r="M5" s="215"/>
      <c r="N5" s="215"/>
      <c r="O5" s="215"/>
      <c r="P5" s="215"/>
      <c r="Q5" s="215"/>
      <c r="R5" s="215"/>
      <c r="S5" s="215"/>
      <c r="T5" s="215"/>
      <c r="U5" s="215"/>
      <c r="V5" s="215"/>
      <c r="W5" s="215"/>
      <c r="X5" s="215"/>
    </row>
    <row r="6" s="206" customFormat="1" ht="15" customHeight="1" spans="1:24">
      <c r="A6" s="213" t="s">
        <v>535</v>
      </c>
      <c r="B6" s="214">
        <v>4813</v>
      </c>
      <c r="C6" s="214"/>
      <c r="D6" s="215"/>
      <c r="E6" s="215"/>
      <c r="F6" s="215"/>
      <c r="G6" s="215"/>
      <c r="H6" s="215"/>
      <c r="I6" s="215"/>
      <c r="J6" s="215"/>
      <c r="K6" s="215"/>
      <c r="L6" s="215"/>
      <c r="M6" s="215"/>
      <c r="N6" s="215"/>
      <c r="O6" s="215"/>
      <c r="P6" s="215"/>
      <c r="Q6" s="215"/>
      <c r="R6" s="215"/>
      <c r="S6" s="215"/>
      <c r="T6" s="215"/>
      <c r="U6" s="215"/>
      <c r="V6" s="215"/>
      <c r="W6" s="215"/>
      <c r="X6" s="215"/>
    </row>
    <row r="7" s="206" customFormat="1" ht="15" customHeight="1" spans="1:3">
      <c r="A7" s="213" t="s">
        <v>536</v>
      </c>
      <c r="B7" s="214">
        <v>1376</v>
      </c>
      <c r="C7" s="214"/>
    </row>
    <row r="8" s="206" customFormat="1" ht="15" customHeight="1" spans="1:3">
      <c r="A8" s="213" t="s">
        <v>537</v>
      </c>
      <c r="B8" s="214">
        <v>321</v>
      </c>
      <c r="C8" s="214"/>
    </row>
    <row r="9" s="206" customFormat="1" ht="15" customHeight="1" spans="1:3">
      <c r="A9" s="213" t="s">
        <v>538</v>
      </c>
      <c r="B9" s="214">
        <v>1377</v>
      </c>
      <c r="C9" s="214"/>
    </row>
    <row r="10" s="206" customFormat="1" ht="15" customHeight="1" spans="1:3">
      <c r="A10" s="213" t="s">
        <v>478</v>
      </c>
      <c r="B10" s="214">
        <f>SUM(B11:B20)</f>
        <v>858</v>
      </c>
      <c r="C10" s="214"/>
    </row>
    <row r="11" s="206" customFormat="1" ht="15" customHeight="1" spans="1:3">
      <c r="A11" s="213" t="s">
        <v>539</v>
      </c>
      <c r="B11" s="214">
        <v>594</v>
      </c>
      <c r="C11" s="214"/>
    </row>
    <row r="12" s="206" customFormat="1" ht="15" customHeight="1" spans="1:3">
      <c r="A12" s="213" t="s">
        <v>540</v>
      </c>
      <c r="B12" s="214"/>
      <c r="C12" s="214"/>
    </row>
    <row r="13" s="206" customFormat="1" ht="15" customHeight="1" spans="1:3">
      <c r="A13" s="213" t="s">
        <v>541</v>
      </c>
      <c r="B13" s="214"/>
      <c r="C13" s="214"/>
    </row>
    <row r="14" s="206" customFormat="1" ht="15" customHeight="1" spans="1:3">
      <c r="A14" s="213" t="s">
        <v>542</v>
      </c>
      <c r="B14" s="214">
        <v>4</v>
      </c>
      <c r="C14" s="214"/>
    </row>
    <row r="15" s="206" customFormat="1" ht="15" customHeight="1" spans="1:3">
      <c r="A15" s="213" t="s">
        <v>543</v>
      </c>
      <c r="B15" s="214">
        <v>135</v>
      </c>
      <c r="C15" s="214"/>
    </row>
    <row r="16" s="206" customFormat="1" ht="15" customHeight="1" spans="1:3">
      <c r="A16" s="213" t="s">
        <v>544</v>
      </c>
      <c r="B16" s="214"/>
      <c r="C16" s="214"/>
    </row>
    <row r="17" s="206" customFormat="1" ht="15" customHeight="1" spans="1:3">
      <c r="A17" s="213" t="s">
        <v>545</v>
      </c>
      <c r="B17" s="214"/>
      <c r="C17" s="214"/>
    </row>
    <row r="18" s="206" customFormat="1" ht="15" customHeight="1" spans="1:3">
      <c r="A18" s="213" t="s">
        <v>546</v>
      </c>
      <c r="B18" s="214">
        <v>74</v>
      </c>
      <c r="C18" s="214"/>
    </row>
    <row r="19" s="206" customFormat="1" ht="15" customHeight="1" spans="1:3">
      <c r="A19" s="213" t="s">
        <v>547</v>
      </c>
      <c r="B19" s="214">
        <v>6</v>
      </c>
      <c r="C19" s="214"/>
    </row>
    <row r="20" s="206" customFormat="1" ht="15" customHeight="1" spans="1:3">
      <c r="A20" s="213" t="s">
        <v>548</v>
      </c>
      <c r="B20" s="214">
        <v>45</v>
      </c>
      <c r="C20" s="214"/>
    </row>
    <row r="21" s="206" customFormat="1" ht="15" customHeight="1" spans="1:3">
      <c r="A21" s="213" t="s">
        <v>489</v>
      </c>
      <c r="B21" s="214"/>
      <c r="C21" s="214"/>
    </row>
    <row r="22" s="206" customFormat="1" ht="15" customHeight="1" spans="1:3">
      <c r="A22" s="213" t="s">
        <v>549</v>
      </c>
      <c r="B22" s="214"/>
      <c r="C22" s="214"/>
    </row>
    <row r="23" s="206" customFormat="1" ht="15" customHeight="1" spans="1:3">
      <c r="A23" s="213" t="s">
        <v>550</v>
      </c>
      <c r="B23" s="214"/>
      <c r="C23" s="214"/>
    </row>
    <row r="24" s="206" customFormat="1" ht="15" customHeight="1" spans="1:3">
      <c r="A24" s="213" t="s">
        <v>551</v>
      </c>
      <c r="B24" s="214"/>
      <c r="C24" s="214"/>
    </row>
    <row r="25" s="206" customFormat="1" ht="15" customHeight="1" spans="1:3">
      <c r="A25" s="213" t="s">
        <v>552</v>
      </c>
      <c r="B25" s="214"/>
      <c r="C25" s="214"/>
    </row>
    <row r="26" s="206" customFormat="1" ht="15" customHeight="1" spans="1:3">
      <c r="A26" s="213" t="s">
        <v>553</v>
      </c>
      <c r="B26" s="214"/>
      <c r="C26" s="214"/>
    </row>
    <row r="27" s="206" customFormat="1" ht="15" customHeight="1" spans="1:3">
      <c r="A27" s="213" t="s">
        <v>554</v>
      </c>
      <c r="B27" s="214"/>
      <c r="C27" s="214"/>
    </row>
    <row r="28" s="206" customFormat="1" ht="15" customHeight="1" spans="1:3">
      <c r="A28" s="213" t="s">
        <v>555</v>
      </c>
      <c r="B28" s="214"/>
      <c r="C28" s="214"/>
    </row>
    <row r="29" s="206" customFormat="1" ht="15" customHeight="1" spans="1:3">
      <c r="A29" s="213" t="s">
        <v>497</v>
      </c>
      <c r="B29" s="214"/>
      <c r="C29" s="214"/>
    </row>
    <row r="30" s="206" customFormat="1" ht="15" customHeight="1" spans="1:3">
      <c r="A30" s="213" t="s">
        <v>549</v>
      </c>
      <c r="B30" s="214"/>
      <c r="C30" s="214"/>
    </row>
    <row r="31" s="206" customFormat="1" ht="15" customHeight="1" spans="1:3">
      <c r="A31" s="213" t="s">
        <v>550</v>
      </c>
      <c r="B31" s="214"/>
      <c r="C31" s="214"/>
    </row>
    <row r="32" s="206" customFormat="1" ht="15" customHeight="1" spans="1:3">
      <c r="A32" s="213" t="s">
        <v>551</v>
      </c>
      <c r="B32" s="214"/>
      <c r="C32" s="214"/>
    </row>
    <row r="33" s="206" customFormat="1" ht="15" customHeight="1" spans="1:3">
      <c r="A33" s="213" t="s">
        <v>553</v>
      </c>
      <c r="B33" s="214"/>
      <c r="C33" s="214"/>
    </row>
    <row r="34" s="206" customFormat="1" ht="15" customHeight="1" spans="1:3">
      <c r="A34" s="213" t="s">
        <v>554</v>
      </c>
      <c r="B34" s="214"/>
      <c r="C34" s="214"/>
    </row>
    <row r="35" s="206" customFormat="1" ht="15" customHeight="1" spans="1:3">
      <c r="A35" s="213" t="s">
        <v>555</v>
      </c>
      <c r="B35" s="214"/>
      <c r="C35" s="214"/>
    </row>
    <row r="36" s="206" customFormat="1" ht="15" customHeight="1" spans="1:3">
      <c r="A36" s="213" t="s">
        <v>498</v>
      </c>
      <c r="B36" s="214">
        <f>SUM(B37:B39)</f>
        <v>16872</v>
      </c>
      <c r="C36" s="214"/>
    </row>
    <row r="37" s="206" customFormat="1" ht="15" customHeight="1" spans="1:3">
      <c r="A37" s="213" t="s">
        <v>556</v>
      </c>
      <c r="B37" s="214">
        <v>16837</v>
      </c>
      <c r="C37" s="214"/>
    </row>
    <row r="38" s="206" customFormat="1" ht="15" customHeight="1" spans="1:3">
      <c r="A38" s="213" t="s">
        <v>557</v>
      </c>
      <c r="B38" s="214">
        <v>35</v>
      </c>
      <c r="C38" s="214"/>
    </row>
    <row r="39" s="206" customFormat="1" ht="15" customHeight="1" spans="1:3">
      <c r="A39" s="213" t="s">
        <v>558</v>
      </c>
      <c r="B39" s="214"/>
      <c r="C39" s="214"/>
    </row>
    <row r="40" s="206" customFormat="1" ht="15" customHeight="1" spans="1:3">
      <c r="A40" s="213" t="s">
        <v>502</v>
      </c>
      <c r="B40" s="214"/>
      <c r="C40" s="214"/>
    </row>
    <row r="41" s="206" customFormat="1" ht="15" customHeight="1" spans="1:3">
      <c r="A41" s="213" t="s">
        <v>559</v>
      </c>
      <c r="B41" s="214"/>
      <c r="C41" s="214"/>
    </row>
    <row r="42" s="206" customFormat="1" ht="15" customHeight="1" spans="1:3">
      <c r="A42" s="213" t="s">
        <v>560</v>
      </c>
      <c r="B42" s="214"/>
      <c r="C42" s="214"/>
    </row>
    <row r="43" s="206" customFormat="1" ht="15" customHeight="1" spans="1:3">
      <c r="A43" s="213" t="s">
        <v>505</v>
      </c>
      <c r="B43" s="214"/>
      <c r="C43" s="214"/>
    </row>
    <row r="44" s="206" customFormat="1" ht="15" customHeight="1" spans="1:3">
      <c r="A44" s="213" t="s">
        <v>561</v>
      </c>
      <c r="B44" s="214"/>
      <c r="C44" s="214"/>
    </row>
    <row r="45" s="206" customFormat="1" ht="15" customHeight="1" spans="1:3">
      <c r="A45" s="213" t="s">
        <v>562</v>
      </c>
      <c r="B45" s="214"/>
      <c r="C45" s="214"/>
    </row>
    <row r="46" s="206" customFormat="1" ht="15" customHeight="1" spans="1:3">
      <c r="A46" s="213" t="s">
        <v>563</v>
      </c>
      <c r="B46" s="214"/>
      <c r="C46" s="214"/>
    </row>
    <row r="47" s="206" customFormat="1" ht="15" customHeight="1" spans="1:3">
      <c r="A47" s="213" t="s">
        <v>509</v>
      </c>
      <c r="B47" s="214"/>
      <c r="C47" s="214"/>
    </row>
    <row r="48" s="206" customFormat="1" ht="15" customHeight="1" spans="1:3">
      <c r="A48" s="213" t="s">
        <v>564</v>
      </c>
      <c r="B48" s="214"/>
      <c r="C48" s="214"/>
    </row>
    <row r="49" s="206" customFormat="1" ht="15" customHeight="1" spans="1:3">
      <c r="A49" s="213" t="s">
        <v>565</v>
      </c>
      <c r="B49" s="214"/>
      <c r="C49" s="214"/>
    </row>
    <row r="50" s="206" customFormat="1" ht="15" customHeight="1" spans="1:3">
      <c r="A50" s="213" t="s">
        <v>512</v>
      </c>
      <c r="B50" s="214">
        <f>SUM(B51:B55)</f>
        <v>36</v>
      </c>
      <c r="C50" s="214"/>
    </row>
    <row r="51" s="206" customFormat="1" ht="15" customHeight="1" spans="1:3">
      <c r="A51" s="216" t="s">
        <v>566</v>
      </c>
      <c r="B51" s="214">
        <v>10</v>
      </c>
      <c r="C51" s="214"/>
    </row>
    <row r="52" s="206" customFormat="1" ht="15" customHeight="1" spans="1:3">
      <c r="A52" s="216" t="s">
        <v>567</v>
      </c>
      <c r="B52" s="214"/>
      <c r="C52" s="214"/>
    </row>
    <row r="53" s="206" customFormat="1" ht="15" customHeight="1" spans="1:3">
      <c r="A53" s="216" t="s">
        <v>568</v>
      </c>
      <c r="B53" s="214"/>
      <c r="C53" s="214"/>
    </row>
    <row r="54" s="206" customFormat="1" ht="15" customHeight="1" spans="1:3">
      <c r="A54" s="216" t="s">
        <v>569</v>
      </c>
      <c r="B54" s="214">
        <v>26</v>
      </c>
      <c r="C54" s="214"/>
    </row>
    <row r="55" s="206" customFormat="1" ht="15" customHeight="1" spans="1:3">
      <c r="A55" s="213" t="s">
        <v>570</v>
      </c>
      <c r="B55" s="214"/>
      <c r="C55" s="214"/>
    </row>
    <row r="56" s="206" customFormat="1" ht="15" customHeight="1" spans="1:3">
      <c r="A56" s="213" t="s">
        <v>518</v>
      </c>
      <c r="B56" s="214"/>
      <c r="C56" s="214"/>
    </row>
    <row r="57" s="206" customFormat="1" ht="15" customHeight="1" spans="1:3">
      <c r="A57" s="213" t="s">
        <v>571</v>
      </c>
      <c r="B57" s="214"/>
      <c r="C57" s="214"/>
    </row>
    <row r="58" s="206" customFormat="1" ht="15" customHeight="1" spans="1:3">
      <c r="A58" s="213" t="s">
        <v>572</v>
      </c>
      <c r="B58" s="214"/>
      <c r="C58" s="214"/>
    </row>
    <row r="59" s="206" customFormat="1" ht="15" customHeight="1" spans="1:3">
      <c r="A59" s="213" t="s">
        <v>522</v>
      </c>
      <c r="B59" s="214"/>
      <c r="C59" s="214"/>
    </row>
    <row r="60" s="206" customFormat="1" ht="15" customHeight="1" spans="1:3">
      <c r="A60" s="213" t="s">
        <v>573</v>
      </c>
      <c r="B60" s="214"/>
      <c r="C60" s="214"/>
    </row>
    <row r="61" s="206" customFormat="1" ht="15" customHeight="1" spans="1:3">
      <c r="A61" s="213" t="s">
        <v>574</v>
      </c>
      <c r="B61" s="214"/>
      <c r="C61" s="214"/>
    </row>
    <row r="62" s="206" customFormat="1" ht="15" customHeight="1" spans="1:3">
      <c r="A62" s="213" t="s">
        <v>575</v>
      </c>
      <c r="B62" s="214"/>
      <c r="C62" s="214"/>
    </row>
    <row r="63" s="206" customFormat="1" ht="15" customHeight="1" spans="1:3">
      <c r="A63" s="213" t="s">
        <v>576</v>
      </c>
      <c r="B63" s="214"/>
      <c r="C63" s="214"/>
    </row>
    <row r="64" s="206" customFormat="1" ht="15" customHeight="1" spans="1:3">
      <c r="A64" s="213" t="s">
        <v>527</v>
      </c>
      <c r="B64" s="214"/>
      <c r="C64" s="214"/>
    </row>
    <row r="65" s="206" customFormat="1" ht="15" customHeight="1" spans="1:3">
      <c r="A65" s="213" t="s">
        <v>577</v>
      </c>
      <c r="B65" s="214"/>
      <c r="C65" s="214"/>
    </row>
    <row r="66" s="206" customFormat="1" ht="15" customHeight="1" spans="1:3">
      <c r="A66" s="213" t="s">
        <v>578</v>
      </c>
      <c r="B66" s="214"/>
      <c r="C66" s="214"/>
    </row>
    <row r="67" s="206" customFormat="1" ht="15" customHeight="1" spans="1:3">
      <c r="A67" s="213" t="s">
        <v>579</v>
      </c>
      <c r="B67" s="214"/>
      <c r="C67" s="214"/>
    </row>
    <row r="68" s="206" customFormat="1" ht="15" customHeight="1" spans="1:3">
      <c r="A68" s="213" t="s">
        <v>580</v>
      </c>
      <c r="B68" s="214"/>
      <c r="C68" s="214"/>
    </row>
    <row r="69" s="207" customFormat="1" ht="15" customHeight="1" spans="1:3">
      <c r="A69" s="211" t="s">
        <v>581</v>
      </c>
      <c r="B69" s="217">
        <f>B5+B10+B21+B29+B36+B40+B43+B47+B50+B56+B59+B64</f>
        <v>25653</v>
      </c>
      <c r="C69" s="217"/>
    </row>
    <row r="70" s="206" customFormat="1" ht="17.25" customHeight="1"/>
    <row r="71" s="206" customFormat="1" ht="15.75" customHeight="1"/>
  </sheetData>
  <mergeCells count="1">
    <mergeCell ref="A2:C2"/>
  </mergeCells>
  <pageMargins left="0.751388888888889" right="0.751388888888889" top="1" bottom="1" header="0.5" footer="0.5"/>
  <pageSetup paperSize="9" scale="97" orientation="portrait" horizontalDpi="600"/>
  <headerFooter/>
  <rowBreaks count="1" manualBreakCount="1">
    <brk id="42" max="2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3" tint="0.6"/>
  </sheetPr>
  <dimension ref="A1:D20"/>
  <sheetViews>
    <sheetView showZeros="0" workbookViewId="0">
      <pane ySplit="4" topLeftCell="A5" activePane="bottomLeft" state="frozen"/>
      <selection/>
      <selection pane="bottomLeft" activeCell="F15" sqref="F15"/>
    </sheetView>
  </sheetViews>
  <sheetFormatPr defaultColWidth="9" defaultRowHeight="14.25" outlineLevelCol="3"/>
  <cols>
    <col min="1" max="1" width="28" style="193" customWidth="1"/>
    <col min="2" max="2" width="12.625" style="194" customWidth="1"/>
    <col min="3" max="3" width="28" style="193" customWidth="1"/>
    <col min="4" max="4" width="12.625" style="194" customWidth="1"/>
    <col min="5" max="5" width="9" style="193"/>
    <col min="6" max="6" width="9.5" style="193"/>
    <col min="7" max="16384" width="9" style="193"/>
  </cols>
  <sheetData>
    <row r="1" s="189" customFormat="1" ht="18.75" customHeight="1" spans="1:4">
      <c r="A1" s="1" t="s">
        <v>582</v>
      </c>
      <c r="B1" s="195"/>
      <c r="D1" s="195"/>
    </row>
    <row r="2" s="190" customFormat="1" ht="30.75" customHeight="1" spans="1:4">
      <c r="A2" s="106" t="s">
        <v>583</v>
      </c>
      <c r="B2" s="106"/>
      <c r="C2" s="106"/>
      <c r="D2" s="106"/>
    </row>
    <row r="3" s="165" customFormat="1" ht="22.5" customHeight="1" spans="2:4">
      <c r="B3" s="196"/>
      <c r="D3" s="197" t="s">
        <v>33</v>
      </c>
    </row>
    <row r="4" s="191" customFormat="1" ht="39.75" customHeight="1" spans="1:4">
      <c r="A4" s="168" t="s">
        <v>584</v>
      </c>
      <c r="B4" s="129" t="s">
        <v>585</v>
      </c>
      <c r="C4" s="169" t="s">
        <v>586</v>
      </c>
      <c r="D4" s="129" t="s">
        <v>585</v>
      </c>
    </row>
    <row r="5" s="192" customFormat="1" ht="31.5" customHeight="1" spans="1:4">
      <c r="A5" s="198" t="s">
        <v>587</v>
      </c>
      <c r="B5" s="199">
        <v>40248</v>
      </c>
      <c r="C5" s="200" t="s">
        <v>588</v>
      </c>
      <c r="D5" s="113">
        <v>96277</v>
      </c>
    </row>
    <row r="6" s="192" customFormat="1" ht="31.5" customHeight="1" spans="1:4">
      <c r="A6" s="198" t="s">
        <v>589</v>
      </c>
      <c r="B6" s="113">
        <v>43852</v>
      </c>
      <c r="C6" s="201" t="s">
        <v>590</v>
      </c>
      <c r="D6" s="113">
        <v>1486</v>
      </c>
    </row>
    <row r="7" s="192" customFormat="1" ht="31.5" customHeight="1" spans="1:4">
      <c r="A7" s="198" t="s">
        <v>591</v>
      </c>
      <c r="B7" s="113">
        <v>1187</v>
      </c>
      <c r="C7" s="201" t="s">
        <v>592</v>
      </c>
      <c r="D7" s="113">
        <v>98136</v>
      </c>
    </row>
    <row r="8" s="192" customFormat="1" ht="31.5" customHeight="1" spans="1:4">
      <c r="A8" s="198" t="s">
        <v>593</v>
      </c>
      <c r="B8" s="113">
        <v>26277</v>
      </c>
      <c r="C8" s="201" t="s">
        <v>594</v>
      </c>
      <c r="D8" s="113">
        <v>1138</v>
      </c>
    </row>
    <row r="9" s="192" customFormat="1" ht="31.5" customHeight="1" spans="1:4">
      <c r="A9" s="198" t="s">
        <v>595</v>
      </c>
      <c r="B9" s="113">
        <v>16388</v>
      </c>
      <c r="C9" s="198"/>
      <c r="D9" s="113"/>
    </row>
    <row r="10" s="192" customFormat="1" ht="31.5" customHeight="1" spans="1:4">
      <c r="A10" s="198" t="s">
        <v>596</v>
      </c>
      <c r="B10" s="113">
        <v>84234</v>
      </c>
      <c r="C10" s="201"/>
      <c r="D10" s="113"/>
    </row>
    <row r="11" s="192" customFormat="1" ht="31.5" customHeight="1" spans="1:4">
      <c r="A11" s="198" t="s">
        <v>597</v>
      </c>
      <c r="B11" s="113">
        <v>23731</v>
      </c>
      <c r="C11" s="201"/>
      <c r="D11" s="113"/>
    </row>
    <row r="12" s="192" customFormat="1" ht="31.5" customHeight="1" spans="1:4">
      <c r="A12" s="198" t="s">
        <v>598</v>
      </c>
      <c r="B12" s="113">
        <v>1383</v>
      </c>
      <c r="C12" s="201" t="s">
        <v>599</v>
      </c>
      <c r="D12" s="113">
        <v>3169</v>
      </c>
    </row>
    <row r="13" s="192" customFormat="1" ht="31.5" customHeight="1" spans="1:4">
      <c r="A13" s="198" t="s">
        <v>600</v>
      </c>
      <c r="B13" s="113">
        <v>6758</v>
      </c>
      <c r="C13" s="201" t="s">
        <v>601</v>
      </c>
      <c r="D13" s="113">
        <v>3169</v>
      </c>
    </row>
    <row r="14" s="192" customFormat="1" ht="31.5" customHeight="1" spans="1:4">
      <c r="A14" s="198"/>
      <c r="B14" s="113"/>
      <c r="C14" s="201" t="s">
        <v>602</v>
      </c>
      <c r="D14" s="113"/>
    </row>
    <row r="15" s="192" customFormat="1" ht="31.5" customHeight="1" spans="1:4">
      <c r="A15" s="198"/>
      <c r="B15" s="113"/>
      <c r="C15" s="201"/>
      <c r="D15" s="113"/>
    </row>
    <row r="16" s="192" customFormat="1" ht="31.5" customHeight="1" spans="1:4">
      <c r="A16" s="198"/>
      <c r="B16" s="113"/>
      <c r="C16" s="201"/>
      <c r="D16" s="113"/>
    </row>
    <row r="17" s="192" customFormat="1" ht="31.5" customHeight="1" spans="1:4">
      <c r="A17" s="198"/>
      <c r="B17" s="113"/>
      <c r="C17" s="201"/>
      <c r="D17" s="113"/>
    </row>
    <row r="18" s="192" customFormat="1" ht="31.5" customHeight="1" spans="1:4">
      <c r="A18" s="198"/>
      <c r="B18" s="113"/>
      <c r="C18" s="201"/>
      <c r="D18" s="113"/>
    </row>
    <row r="19" s="192" customFormat="1" ht="31.5" customHeight="1" spans="1:4">
      <c r="A19" s="182" t="s">
        <v>603</v>
      </c>
      <c r="B19" s="118">
        <f>B5+B6+B10+B11+B12+B13</f>
        <v>200206</v>
      </c>
      <c r="C19" s="202" t="s">
        <v>604</v>
      </c>
      <c r="D19" s="118">
        <f>D5+D6+D7+D12+D8</f>
        <v>200206</v>
      </c>
    </row>
    <row r="20" s="193" customFormat="1" spans="2:4">
      <c r="B20" s="194"/>
      <c r="C20" s="203"/>
      <c r="D20" s="194"/>
    </row>
  </sheetData>
  <mergeCells count="1">
    <mergeCell ref="A2:D2"/>
  </mergeCells>
  <pageMargins left="0.55" right="0.55" top="0.979166666666667" bottom="0.979166666666667" header="0.509027777777778" footer="0.509027777777778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3" tint="0.6"/>
  </sheetPr>
  <dimension ref="A1:H9"/>
  <sheetViews>
    <sheetView workbookViewId="0">
      <selection activeCell="B6" sqref="B6"/>
    </sheetView>
  </sheetViews>
  <sheetFormatPr defaultColWidth="9" defaultRowHeight="14.25" outlineLevelCol="7"/>
  <cols>
    <col min="1" max="1" width="20.25" style="163" customWidth="1"/>
    <col min="2" max="2" width="14.25" style="163" customWidth="1"/>
    <col min="3" max="3" width="12.375" style="163" customWidth="1"/>
    <col min="4" max="4" width="14.25" style="163" customWidth="1"/>
    <col min="5" max="5" width="15" style="163" customWidth="1"/>
    <col min="6" max="6" width="11.75" style="163" customWidth="1"/>
    <col min="7" max="7" width="15" style="163" customWidth="1"/>
    <col min="8" max="8" width="18.25" style="163" customWidth="1"/>
    <col min="9" max="16384" width="9" style="163"/>
  </cols>
  <sheetData>
    <row r="1" s="163" customFormat="1" spans="1:1">
      <c r="A1" s="104" t="s">
        <v>605</v>
      </c>
    </row>
    <row r="2" s="163" customFormat="1" ht="42.75" customHeight="1" spans="1:8">
      <c r="A2" s="106" t="s">
        <v>606</v>
      </c>
      <c r="B2" s="106"/>
      <c r="C2" s="106"/>
      <c r="D2" s="106"/>
      <c r="E2" s="106"/>
      <c r="F2" s="106"/>
      <c r="G2" s="106"/>
      <c r="H2" s="106"/>
    </row>
    <row r="3" s="163" customFormat="1" ht="24.75" customHeight="1" spans="1:8">
      <c r="A3" s="165"/>
      <c r="B3" s="165"/>
      <c r="C3" s="165"/>
      <c r="D3" s="166"/>
      <c r="E3" s="166"/>
      <c r="F3" s="166"/>
      <c r="G3" s="166"/>
      <c r="H3" s="167" t="s">
        <v>33</v>
      </c>
    </row>
    <row r="4" s="163" customFormat="1" ht="37.5" customHeight="1" spans="1:8">
      <c r="A4" s="168" t="s">
        <v>607</v>
      </c>
      <c r="B4" s="169" t="s">
        <v>608</v>
      </c>
      <c r="C4" s="169" t="s">
        <v>109</v>
      </c>
      <c r="D4" s="170" t="s">
        <v>609</v>
      </c>
      <c r="E4" s="171" t="s">
        <v>610</v>
      </c>
      <c r="F4" s="169" t="s">
        <v>611</v>
      </c>
      <c r="G4" s="170" t="s">
        <v>612</v>
      </c>
      <c r="H4" s="171" t="s">
        <v>39</v>
      </c>
    </row>
    <row r="5" s="163" customFormat="1" ht="37.5" customHeight="1" spans="1:8">
      <c r="A5" s="172" t="s">
        <v>613</v>
      </c>
      <c r="B5" s="173"/>
      <c r="C5" s="173"/>
      <c r="D5" s="174"/>
      <c r="E5" s="175"/>
      <c r="F5" s="173"/>
      <c r="G5" s="174"/>
      <c r="H5" s="176"/>
    </row>
    <row r="6" s="163" customFormat="1" ht="54" customHeight="1" spans="1:8">
      <c r="A6" s="172" t="s">
        <v>614</v>
      </c>
      <c r="B6" s="177">
        <v>36.24</v>
      </c>
      <c r="C6" s="178">
        <v>48.47</v>
      </c>
      <c r="D6" s="174">
        <f t="shared" ref="D5:D9" si="0">C6-B6</f>
        <v>12.23</v>
      </c>
      <c r="E6" s="179">
        <f t="shared" ref="E5:E9" si="1">D6/B6</f>
        <v>0.337472406181015</v>
      </c>
      <c r="F6" s="178">
        <v>0</v>
      </c>
      <c r="G6" s="174">
        <v>48.47</v>
      </c>
      <c r="H6" s="180"/>
    </row>
    <row r="7" s="163" customFormat="1" ht="45.75" customHeight="1" spans="1:8">
      <c r="A7" s="172" t="s">
        <v>615</v>
      </c>
      <c r="B7" s="178">
        <v>94.7</v>
      </c>
      <c r="C7" s="178">
        <v>97.93</v>
      </c>
      <c r="D7" s="174">
        <f t="shared" si="0"/>
        <v>3.23</v>
      </c>
      <c r="E7" s="179">
        <f t="shared" si="1"/>
        <v>0.0341077085533263</v>
      </c>
      <c r="F7" s="178">
        <v>129</v>
      </c>
      <c r="G7" s="174">
        <v>-31.07</v>
      </c>
      <c r="H7" s="181"/>
    </row>
    <row r="8" s="163" customFormat="1" ht="37.5" customHeight="1" spans="1:8">
      <c r="A8" s="172" t="s">
        <v>616</v>
      </c>
      <c r="B8" s="178">
        <v>12</v>
      </c>
      <c r="C8" s="178">
        <v>7.55</v>
      </c>
      <c r="D8" s="174">
        <f t="shared" si="0"/>
        <v>-4.45</v>
      </c>
      <c r="E8" s="179">
        <f t="shared" si="1"/>
        <v>-0.370833333333333</v>
      </c>
      <c r="F8" s="178">
        <v>14</v>
      </c>
      <c r="G8" s="174">
        <v>-6.45</v>
      </c>
      <c r="H8" s="176"/>
    </row>
    <row r="9" s="164" customFormat="1" ht="42" customHeight="1" spans="1:8">
      <c r="A9" s="182" t="s">
        <v>617</v>
      </c>
      <c r="B9" s="183">
        <f>SUM(B5:B8)</f>
        <v>142.94</v>
      </c>
      <c r="C9" s="184">
        <f>SUM(C5:C8)</f>
        <v>153.95</v>
      </c>
      <c r="D9" s="185">
        <f t="shared" si="0"/>
        <v>11.01</v>
      </c>
      <c r="E9" s="186">
        <f t="shared" si="1"/>
        <v>0.0770253253113196</v>
      </c>
      <c r="F9" s="187">
        <f>SUM(F6:F8)</f>
        <v>143</v>
      </c>
      <c r="G9" s="187">
        <v>10.95</v>
      </c>
      <c r="H9" s="188"/>
    </row>
  </sheetData>
  <mergeCells count="2">
    <mergeCell ref="A2:H2"/>
    <mergeCell ref="D3:E3"/>
  </mergeCells>
  <pageMargins left="0.75" right="0.7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25</vt:i4>
      </vt:variant>
    </vt:vector>
  </HeadingPairs>
  <TitlesOfParts>
    <vt:vector size="25" baseType="lpstr">
      <vt:lpstr>目录</vt:lpstr>
      <vt:lpstr>一般公共预算收入决算表</vt:lpstr>
      <vt:lpstr>一般公共预算支出决算表</vt:lpstr>
      <vt:lpstr>本级一般公共预算收入决算表</vt:lpstr>
      <vt:lpstr>本级一般公共预算支出决算表（功能分类）</vt:lpstr>
      <vt:lpstr>本级一般公共预算支出决算表（经济分类）</vt:lpstr>
      <vt:lpstr>本级一般公共预算基本支出决算表.</vt:lpstr>
      <vt:lpstr>一般公共预算收支平衡表</vt:lpstr>
      <vt:lpstr>新区三公经费</vt:lpstr>
      <vt:lpstr>税收返还及转移支付</vt:lpstr>
      <vt:lpstr>政府性基金收入</vt:lpstr>
      <vt:lpstr>政府性基金支出</vt:lpstr>
      <vt:lpstr>本级政府性基金收入</vt:lpstr>
      <vt:lpstr>本级政府性基金支出</vt:lpstr>
      <vt:lpstr>政府性基金转移支付</vt:lpstr>
      <vt:lpstr>国有资本经营预算收入</vt:lpstr>
      <vt:lpstr>国有资本经营预算支出</vt:lpstr>
      <vt:lpstr>本级国有资本经营预算收入</vt:lpstr>
      <vt:lpstr>本级国有资本经营预算支出</vt:lpstr>
      <vt:lpstr>国有资本经营预算转移支付</vt:lpstr>
      <vt:lpstr>社会保险基金收入</vt:lpstr>
      <vt:lpstr>社会保险基金支出</vt:lpstr>
      <vt:lpstr>政府债务限额和余额情况表</vt:lpstr>
      <vt:lpstr>政府债务限额情况表</vt:lpstr>
      <vt:lpstr>政府债务余额情况表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刘津</dc:creator>
  <cp:lastModifiedBy>lenovo</cp:lastModifiedBy>
  <dcterms:created xsi:type="dcterms:W3CDTF">2001-10-29T01:33:00Z</dcterms:created>
  <cp:lastPrinted>2017-11-08T08:29:00Z</cp:lastPrinted>
  <dcterms:modified xsi:type="dcterms:W3CDTF">2022-10-31T07:18:06Z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KSORubyTemplateID" linkTarget="0">
    <vt:lpwstr>14</vt:lpwstr>
  </property>
  <property fmtid="{D5CDD505-2E9C-101B-9397-08002B2CF9AE}" pid="4" name="ICV">
    <vt:lpwstr>03AA60DB3FC549C48524D5D8B17AB478</vt:lpwstr>
  </property>
  <property fmtid="{D5CDD505-2E9C-101B-9397-08002B2CF9AE}" pid="5" name="KSOReadingLayout">
    <vt:bool>false</vt:bool>
  </property>
</Properties>
</file>