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922" firstSheet="29" activeTab="39"/>
  </bookViews>
  <sheets>
    <sheet name="目录" sheetId="49" r:id="rId1"/>
    <sheet name="表一" sheetId="8" r:id="rId2"/>
    <sheet name="表二" sheetId="9" r:id="rId3"/>
    <sheet name="表三" sheetId="86" r:id="rId4"/>
    <sheet name="表四" sheetId="87" r:id="rId5"/>
    <sheet name="表五" sheetId="60" r:id="rId6"/>
    <sheet name="表六" sheetId="98" r:id="rId7"/>
    <sheet name="表七" sheetId="88" r:id="rId8"/>
    <sheet name="表八" sheetId="99" r:id="rId9"/>
    <sheet name="表九" sheetId="37" r:id="rId10"/>
    <sheet name="表十" sheetId="57" r:id="rId11"/>
    <sheet name="表十一" sheetId="95" r:id="rId12"/>
    <sheet name="表十二" sheetId="97" r:id="rId13"/>
    <sheet name="表十三" sheetId="100" r:id="rId14"/>
    <sheet name="表十四" sheetId="94" r:id="rId15"/>
    <sheet name="表十五" sheetId="101" r:id="rId16"/>
    <sheet name="表十六" sheetId="92" r:id="rId17"/>
    <sheet name="表十七" sheetId="102" r:id="rId18"/>
    <sheet name="表十八" sheetId="56" r:id="rId19"/>
    <sheet name="表十九" sheetId="25" r:id="rId20"/>
    <sheet name="表二十" sheetId="58" r:id="rId21"/>
    <sheet name="表二十一" sheetId="78" r:id="rId22"/>
    <sheet name="表二十二" sheetId="18" r:id="rId23"/>
    <sheet name="表二十三" sheetId="32" r:id="rId24"/>
    <sheet name="表二十四" sheetId="72" r:id="rId25"/>
    <sheet name="表二十五" sheetId="21" r:id="rId26"/>
    <sheet name="表二十六" sheetId="83" r:id="rId27"/>
    <sheet name="表二十七" sheetId="80" r:id="rId28"/>
    <sheet name="表二十八" sheetId="82" r:id="rId29"/>
    <sheet name="表二十九" sheetId="27" r:id="rId30"/>
    <sheet name="表三十" sheetId="59" r:id="rId31"/>
    <sheet name="表三十一" sheetId="79" r:id="rId32"/>
    <sheet name="表三十二" sheetId="17" r:id="rId33"/>
    <sheet name="表三十三" sheetId="73" r:id="rId34"/>
    <sheet name="表三十四" sheetId="74" r:id="rId35"/>
    <sheet name="表三十五" sheetId="22" r:id="rId36"/>
    <sheet name="表三十六" sheetId="84" r:id="rId37"/>
    <sheet name="表三十七" sheetId="81" r:id="rId38"/>
    <sheet name="表三十八" sheetId="75" r:id="rId39"/>
    <sheet name="表三十九" sheetId="76" r:id="rId40"/>
    <sheet name="表四十" sheetId="19" r:id="rId41"/>
    <sheet name="表四十一" sheetId="77" r:id="rId42"/>
    <sheet name="表四十二" sheetId="24" r:id="rId43"/>
  </sheets>
  <definedNames>
    <definedName name="_xlnm._FilterDatabase" localSheetId="9" hidden="1">表九!$A$6:$H$305</definedName>
    <definedName name="_xlnm._FilterDatabase" localSheetId="11" hidden="1">表十一!$A$6:$H$305</definedName>
    <definedName name="_xlnm.Print_Titles" localSheetId="9">表九!$2:$5</definedName>
    <definedName name="_xlnm.Print_Titles" localSheetId="7">表七!$3:$4</definedName>
    <definedName name="_xlnm.Print_Titles" localSheetId="10">表十!$A:$A</definedName>
    <definedName name="_xlnm.Print_Titles" localSheetId="12">表十二!$A:$A</definedName>
    <definedName name="_xlnm.Print_Titles" localSheetId="11">表十一!$2:$5</definedName>
    <definedName name="_xlnm.Print_Titles" localSheetId="5">表五!$3:$4</definedName>
  </definedNames>
  <calcPr calcId="144525" concurrentCalc="0"/>
</workbook>
</file>

<file path=xl/sharedStrings.xml><?xml version="1.0" encoding="utf-8"?>
<sst xmlns="http://schemas.openxmlformats.org/spreadsheetml/2006/main" count="5499" uniqueCount="958">
  <si>
    <t>目    录</t>
  </si>
  <si>
    <t>一、一般公共预算报表</t>
  </si>
  <si>
    <t>1、2021年铜川市新区一般公共预算收入执行情况表……………………………（表一）</t>
  </si>
  <si>
    <t>2、2021年铜川市新区一般公共预算支出执行情况表……………………………（表二）</t>
  </si>
  <si>
    <t>3、2021年铜川市新区本级一般公共预算收入执行情况表………………………（表三）</t>
  </si>
  <si>
    <t>4、2021年铜川市新区本级一般公共预算支出执行情况表………………………（表四）</t>
  </si>
  <si>
    <t>5、2022年铜川市新区一般公共预算收入预算表…………………………………（表五）</t>
  </si>
  <si>
    <t>6、2022年铜川市新区一般公共预算支出预算表…………………………………（表六）</t>
  </si>
  <si>
    <t>7、2022年铜川市新区本级一般公共预算收入预算表……………………………（表七）</t>
  </si>
  <si>
    <t>8、2022年铜川市新区本级一般公共预算支出预算表……………………………（表八）</t>
  </si>
  <si>
    <t>9、2022年铜川市新区一般公共预算支出预算表（功能分类）…………………（表九）</t>
  </si>
  <si>
    <t>10、2022年铜川市新区一般公共预算支出预算表（政府经济分类）……………（表十）</t>
  </si>
  <si>
    <t>11、2022年铜川市新区本级一般公共预算支出预算表（功能分类）…………（表十一）</t>
  </si>
  <si>
    <t>12、2022年铜川市新区本级一般公共预算支出预算表（政府经济分类）……（表十二）</t>
  </si>
  <si>
    <t>13、2022年铜川市新区一般公共预算基本支出预算表（功能分类）…………（表十三）</t>
  </si>
  <si>
    <t>14、2022年铜川市新区一般公共预算基本支出预算表（政府经济分类）……（表十四）</t>
  </si>
  <si>
    <t>15、2022年铜川市新区本级一般公共预算基本支出预算表（功能分类）……（表十五）</t>
  </si>
  <si>
    <t>16、2022年铜川市新区本级一般公共预算基本支出预算表(政府经济分类)…（表十六）</t>
  </si>
  <si>
    <t>17、2022年铜川市新区市下专项转移支付支出预算表（功能分类）…………（表十七）</t>
  </si>
  <si>
    <t>18、2022年铜川市新区市下专项转移支付支出预算表（政府经济分类）……（表十八）</t>
  </si>
  <si>
    <t>19、2022年铜川市新区本级一般公共预算中省市税收返还及转移支付预算总表… （表十九）</t>
  </si>
  <si>
    <t>20、2021年铜川市新区政府一般债务限额和余额情况统计表………………（表二十）</t>
  </si>
  <si>
    <t>21、2022年铜川市新区政府一般债务限额和余额预算表……………………（表二十一）</t>
  </si>
  <si>
    <t>二、政府性基金预算报表</t>
  </si>
  <si>
    <t>1、2021年铜川市新区政府性基金收入执行情况表……………………………（表二十二）</t>
  </si>
  <si>
    <t>2、2021年铜川市新区政府性基金支出执行情况表…………………………（表二十三）</t>
  </si>
  <si>
    <t>3、2022年铜川市新区政府性基金收入预算表………………………………（表二十四）</t>
  </si>
  <si>
    <t>4、2022年铜川市新区政府性基金支出预算表………………………………（表二十五）</t>
  </si>
  <si>
    <t>5、2022年铜川市新区本级政府性基金收入预算表………………………………（表二十六）</t>
  </si>
  <si>
    <t>6、2022年铜川市新区本级政府性基金支出预算总表………………………………（表二十七）</t>
  </si>
  <si>
    <t>7、2022年铜川市新区本级政府性基金支出预算表………………………………（表二十八）</t>
  </si>
  <si>
    <t>8、2022年铜川市新区政府性基金转移支付预算表………………………  （表二十九）</t>
  </si>
  <si>
    <t>9、2021年铜川市新区政府专项债务限额和余额情况统计表………………（表三十）</t>
  </si>
  <si>
    <t>10、2022年铜川市新区政府专项债务限额和余额预算表……………………（表三十一）</t>
  </si>
  <si>
    <t>三、国有资本经营预算报表</t>
  </si>
  <si>
    <t>1、2021年铜川市新区国有资本经营预算收入执行情况表…………………（表三十二）</t>
  </si>
  <si>
    <t>2、2021年铜川市新区国有资本经营预算支出执行情况表…………………（表三十三）</t>
  </si>
  <si>
    <t>3、2022年铜川市新区国有资本经营预算收入预算表………………………（表三十四）</t>
  </si>
  <si>
    <t>4、2022年铜川市新区国有资本经营预算支出预算表………………………（表三十五）</t>
  </si>
  <si>
    <t>5、2022年铜川市新区本级国有资本经营预算收入预算表………………………（表三十六）</t>
  </si>
  <si>
    <t>6、2022年铜川市新区本级国有资本经营预算支出预算表………………………（表三十七）</t>
  </si>
  <si>
    <t>7、2022年铜川市新区本级国有资本经营预算转移支付预算表…………………（表三十八）</t>
  </si>
  <si>
    <t>四、社会保险基金预算报表</t>
  </si>
  <si>
    <t>1、2021年铜川市新区社会保险基金收入执行情况表…………………………（表三十九）</t>
  </si>
  <si>
    <t>2、2021年铜川市新区社会保险基金支出执行情况表………………………（表四十）</t>
  </si>
  <si>
    <t>3、2022年铜川市新区社会保险基金收入预算表……………………………（表四十一）</t>
  </si>
  <si>
    <t>4、2022年铜川市新区社会保险基金支出预算表……………………………（表四十二）</t>
  </si>
  <si>
    <t>表一</t>
  </si>
  <si>
    <t>2021年铜川市新区一般公共预算收入执行情况表</t>
  </si>
  <si>
    <t>单位：万元</t>
  </si>
  <si>
    <t>项        目</t>
  </si>
  <si>
    <t xml:space="preserve"> 2020年
决算数</t>
  </si>
  <si>
    <t xml:space="preserve"> 2021年
调整预算数</t>
  </si>
  <si>
    <t>2021年
执行数</t>
  </si>
  <si>
    <t>2021年执行数比调整预算数</t>
  </si>
  <si>
    <t>2021年执行数比上年决算数</t>
  </si>
  <si>
    <t>占调整预算数的%</t>
  </si>
  <si>
    <t>增减额</t>
  </si>
  <si>
    <t>增长%</t>
  </si>
  <si>
    <t>一、税收收入</t>
  </si>
  <si>
    <t>其中：增值税</t>
  </si>
  <si>
    <t xml:space="preserve">      企业所得税</t>
  </si>
  <si>
    <t xml:space="preserve">      个人所得税</t>
  </si>
  <si>
    <t xml:space="preserve">      资源税</t>
  </si>
  <si>
    <t xml:space="preserve">      房产税</t>
  </si>
  <si>
    <t xml:space="preserve">      印花税</t>
  </si>
  <si>
    <t xml:space="preserve">      城镇土地使用税</t>
  </si>
  <si>
    <t xml:space="preserve">      土地增值税</t>
  </si>
  <si>
    <t xml:space="preserve">      车船税</t>
  </si>
  <si>
    <t xml:space="preserve">      城市维护建设税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</si>
  <si>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</si>
  <si>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</si>
  <si>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</si>
  <si>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</si>
  <si>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</si>
  <si>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</si>
  <si>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</si>
  <si>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</si>
  <si>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</si>
  <si>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</si>
  <si>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政府住房基金收入</t>
  </si>
  <si>
    <t>其他非税收入</t>
  </si>
  <si>
    <t>一般公共预算收入合计</t>
  </si>
  <si>
    <t>表二</t>
  </si>
  <si>
    <t>2021年铜川市新区一般公共预算支出执行情况表</t>
  </si>
  <si>
    <t>项           目</t>
  </si>
  <si>
    <t>2020年决算数</t>
  </si>
  <si>
    <t>2021年执行数</t>
  </si>
  <si>
    <t>2021年执行数比上年</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</si>
  <si>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</si>
  <si>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</si>
  <si>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</si>
  <si>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</si>
  <si>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</si>
  <si>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</si>
  <si>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</si>
  <si>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</si>
  <si>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</si>
  <si>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</si>
  <si>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</si>
  <si>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</si>
  <si>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十三、资源勘探信息等支出</t>
  </si>
  <si>
    <t>十四、商业服务业等支出</t>
  </si>
  <si>
    <t>十五、金融支出</t>
  </si>
  <si>
    <t>十六、自然资源海洋气象等支出</t>
  </si>
  <si>
    <t>十七、住房保障支出</t>
  </si>
  <si>
    <t>十八、粮油物资储备支出</t>
  </si>
  <si>
    <t>十九、灾害防治及应急管理支出</t>
  </si>
  <si>
    <t>二十、债务付息支出</t>
  </si>
  <si>
    <t>二十一、债务发行费用支出</t>
  </si>
  <si>
    <t>二十二、其他支出</t>
  </si>
  <si>
    <t>支  出  合  计</t>
  </si>
  <si>
    <t>表三</t>
  </si>
  <si>
    <t>2021年铜川市新区本级一般公共预算收入执行情况表</t>
  </si>
  <si>
    <t xml:space="preserve">      其他收入</t>
  </si>
  <si>
    <t>表四</t>
  </si>
  <si>
    <t>2021年铜川市新区本级一般公共预算支出执行情况表</t>
  </si>
  <si>
    <t>表五</t>
  </si>
  <si>
    <t>2022年铜川市新区一般公共预算收入预算表</t>
  </si>
  <si>
    <t>项  目</t>
  </si>
  <si>
    <t>2022年预算数</t>
  </si>
  <si>
    <t>2022年预算比上年+、-%</t>
  </si>
  <si>
    <t xml:space="preserve">      增值税</t>
  </si>
  <si>
    <t xml:space="preserve">      国有资源（资产）有偿使用收入</t>
  </si>
  <si>
    <t xml:space="preserve">      政府住房基金收入</t>
  </si>
  <si>
    <t xml:space="preserve">      其他非税收入</t>
  </si>
  <si>
    <t>收入合计</t>
  </si>
  <si>
    <t xml:space="preserve">      转移性收入</t>
  </si>
  <si>
    <t xml:space="preserve">      上级补助收入</t>
  </si>
  <si>
    <t xml:space="preserve">        税收返还补助</t>
  </si>
  <si>
    <t xml:space="preserve">        一般性转移支付补助</t>
  </si>
  <si>
    <t xml:space="preserve">        专项转移支付收入</t>
  </si>
  <si>
    <t xml:space="preserve">      动用预算稳定调节基金</t>
  </si>
  <si>
    <t xml:space="preserve">      调入资金</t>
  </si>
  <si>
    <t xml:space="preserve">        新增债券资金</t>
  </si>
  <si>
    <t xml:space="preserve">        政府性基金预算调入</t>
  </si>
  <si>
    <t xml:space="preserve">        财政存量资金调入</t>
  </si>
  <si>
    <t xml:space="preserve">      上年结转</t>
  </si>
  <si>
    <t>收入总计</t>
  </si>
  <si>
    <t>表六</t>
  </si>
  <si>
    <t>2022年铜川市新区一般公共预算支出预算表</t>
  </si>
  <si>
    <t xml:space="preserve">      单位：万元</t>
  </si>
  <si>
    <t>项目</t>
  </si>
  <si>
    <t>2021年
预算数</t>
  </si>
  <si>
    <t>财力预算数</t>
  </si>
  <si>
    <t>预下专项转移支付数</t>
  </si>
  <si>
    <t>小计</t>
  </si>
  <si>
    <t>十八、灾害防治及应急管理支出</t>
  </si>
  <si>
    <t>十九、预备费</t>
  </si>
  <si>
    <t>支 出 合 计</t>
  </si>
  <si>
    <t xml:space="preserve"> 加：专项上解</t>
  </si>
  <si>
    <t>支  出  总  计</t>
  </si>
  <si>
    <t>表七</t>
  </si>
  <si>
    <t>2022年铜川市新区本级一般公共预算收入预算表</t>
  </si>
  <si>
    <t>表八</t>
  </si>
  <si>
    <t>2022年铜川市新区本级一般公共预算支出预算表</t>
  </si>
  <si>
    <t>表九</t>
  </si>
  <si>
    <t>2022年铜川市新区一般公共预算支出预算表（功能分类）</t>
  </si>
  <si>
    <t>功能科目编码</t>
  </si>
  <si>
    <t>功能科目名称</t>
  </si>
  <si>
    <t>类</t>
  </si>
  <si>
    <t>款</t>
  </si>
  <si>
    <t>项</t>
  </si>
  <si>
    <t>合计</t>
  </si>
  <si>
    <t>201</t>
  </si>
  <si>
    <t>一般公共服务支出</t>
  </si>
  <si>
    <t xml:space="preserve">  201</t>
  </si>
  <si>
    <t xml:space="preserve">  01</t>
  </si>
  <si>
    <t>01</t>
  </si>
  <si>
    <t xml:space="preserve">    行政运行</t>
  </si>
  <si>
    <t>04</t>
  </si>
  <si>
    <t xml:space="preserve">    人大会议</t>
  </si>
  <si>
    <t>06</t>
  </si>
  <si>
    <t xml:space="preserve">    人大监督</t>
  </si>
  <si>
    <t>08</t>
  </si>
  <si>
    <t xml:space="preserve">    代表工作</t>
  </si>
  <si>
    <t xml:space="preserve">  02</t>
  </si>
  <si>
    <t xml:space="preserve">    政协会议</t>
  </si>
  <si>
    <t>05</t>
  </si>
  <si>
    <t xml:space="preserve">    委员视察</t>
  </si>
  <si>
    <t>99</t>
  </si>
  <si>
    <t xml:space="preserve">    其他政协事务支出</t>
  </si>
  <si>
    <t xml:space="preserve">  03</t>
  </si>
  <si>
    <t>02</t>
  </si>
  <si>
    <t xml:space="preserve">    一般行政管理事务</t>
  </si>
  <si>
    <t>03</t>
  </si>
  <si>
    <t xml:space="preserve">    机关服务</t>
  </si>
  <si>
    <t xml:space="preserve">    专项业务及机关事务管理</t>
  </si>
  <si>
    <t xml:space="preserve">    信访事务</t>
  </si>
  <si>
    <t>50</t>
  </si>
  <si>
    <t xml:space="preserve">    事业运行</t>
  </si>
  <si>
    <t xml:space="preserve">    其他政府办公厅（室）及相关机构事务支出</t>
  </si>
  <si>
    <t xml:space="preserve">  04</t>
  </si>
  <si>
    <t xml:space="preserve">    其他发展与改革事务支出</t>
  </si>
  <si>
    <t xml:space="preserve">  05</t>
  </si>
  <si>
    <t xml:space="preserve">    统计抽样调查</t>
  </si>
  <si>
    <t xml:space="preserve">    其他统计信息事务支出</t>
  </si>
  <si>
    <t xml:space="preserve">  06</t>
  </si>
  <si>
    <t xml:space="preserve">    财政监察</t>
  </si>
  <si>
    <t>07</t>
  </si>
  <si>
    <t xml:space="preserve">    信息化建设</t>
  </si>
  <si>
    <t xml:space="preserve">    财政委托业务支出</t>
  </si>
  <si>
    <t xml:space="preserve">    其他财政事务支出</t>
  </si>
  <si>
    <t xml:space="preserve">  07</t>
  </si>
  <si>
    <t>10</t>
  </si>
  <si>
    <t xml:space="preserve">    税收业务</t>
  </si>
  <si>
    <t xml:space="preserve">  08</t>
  </si>
  <si>
    <t xml:space="preserve">    大案要案查处</t>
  </si>
  <si>
    <t xml:space="preserve">    巡视工作</t>
  </si>
  <si>
    <t xml:space="preserve">  11</t>
  </si>
  <si>
    <t xml:space="preserve">    其他纪检监察事务支出</t>
  </si>
  <si>
    <t xml:space="preserve">  13</t>
  </si>
  <si>
    <t xml:space="preserve">    招商引资</t>
  </si>
  <si>
    <t xml:space="preserve">    其他商贸事务支出</t>
  </si>
  <si>
    <t xml:space="preserve">    其他知识产权事务支出</t>
  </si>
  <si>
    <t xml:space="preserve">    其他民族事务支出</t>
  </si>
  <si>
    <t xml:space="preserve">  26</t>
  </si>
  <si>
    <t xml:space="preserve">    档案馆</t>
  </si>
  <si>
    <t xml:space="preserve">  28</t>
  </si>
  <si>
    <t xml:space="preserve">  29</t>
  </si>
  <si>
    <t xml:space="preserve">    其他群众团体事务支出</t>
  </si>
  <si>
    <t xml:space="preserve">  31</t>
  </si>
  <si>
    <t xml:space="preserve">    其他党委办公厅（室）及相关机构事务支出</t>
  </si>
  <si>
    <t xml:space="preserve">  32</t>
  </si>
  <si>
    <t xml:space="preserve">    公务员事务</t>
  </si>
  <si>
    <t xml:space="preserve">    其他组织事务支出</t>
  </si>
  <si>
    <t xml:space="preserve">  33</t>
  </si>
  <si>
    <t xml:space="preserve">  34</t>
  </si>
  <si>
    <t xml:space="preserve">    其他共产党事务支出</t>
  </si>
  <si>
    <t xml:space="preserve">  38</t>
  </si>
  <si>
    <t xml:space="preserve">    市场主体管理</t>
  </si>
  <si>
    <t>38</t>
  </si>
  <si>
    <t xml:space="preserve">    质量基础</t>
  </si>
  <si>
    <t xml:space="preserve">    药品事务</t>
  </si>
  <si>
    <t xml:space="preserve">    质量安全监管</t>
  </si>
  <si>
    <t xml:space="preserve">    食品安全监管</t>
  </si>
  <si>
    <t xml:space="preserve">    其他市场监督管理事务</t>
  </si>
  <si>
    <t xml:space="preserve">    其他一般公共服务支出</t>
  </si>
  <si>
    <t>203</t>
  </si>
  <si>
    <t>国防支出</t>
  </si>
  <si>
    <t xml:space="preserve">  203</t>
  </si>
  <si>
    <t xml:space="preserve">    兵役征集</t>
  </si>
  <si>
    <t xml:space="preserve">    预备役部队</t>
  </si>
  <si>
    <t>204</t>
  </si>
  <si>
    <t>公共安全支出</t>
  </si>
  <si>
    <t xml:space="preserve">  204</t>
  </si>
  <si>
    <t xml:space="preserve">    武装警察部队</t>
  </si>
  <si>
    <t xml:space="preserve">    其他武装警察部队支出</t>
  </si>
  <si>
    <t>19</t>
  </si>
  <si>
    <t>21</t>
  </si>
  <si>
    <t xml:space="preserve">    特别业务</t>
  </si>
  <si>
    <t xml:space="preserve">    其他公安支出</t>
  </si>
  <si>
    <t xml:space="preserve">    基层司法业务</t>
  </si>
  <si>
    <t xml:space="preserve">    法律援助</t>
  </si>
  <si>
    <t xml:space="preserve">    社区矫正</t>
  </si>
  <si>
    <t>205</t>
  </si>
  <si>
    <t>教育支出</t>
  </si>
  <si>
    <t xml:space="preserve">  205</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</si>
  <si>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</si>
  <si>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</si>
  <si>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</si>
  <si>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</si>
  <si>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</si>
  <si>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</si>
  <si>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</si>
  <si>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高等职业教育</t>
  </si>
  <si>
    <t xml:space="preserve">    其他职业教育支出</t>
  </si>
  <si>
    <t xml:space="preserve">    其他成人教育支出</t>
  </si>
  <si>
    <t xml:space="preserve">    特殊学校教育</t>
  </si>
  <si>
    <t xml:space="preserve">    培训支出</t>
  </si>
  <si>
    <t>09</t>
  </si>
  <si>
    <t xml:space="preserve">    农村中小学校舍建设</t>
  </si>
  <si>
    <t xml:space="preserve">  09</t>
  </si>
  <si>
    <t xml:space="preserve">    其他教育费附加安排的支出</t>
  </si>
  <si>
    <t xml:space="preserve">    其他教育支出</t>
  </si>
  <si>
    <t>206</t>
  </si>
  <si>
    <t>科学技术支出</t>
  </si>
  <si>
    <t xml:space="preserve">  206</t>
  </si>
  <si>
    <t xml:space="preserve">    其他科学技术管理事务支出</t>
  </si>
  <si>
    <t xml:space="preserve">    其他技术研究与开发支出</t>
  </si>
  <si>
    <t xml:space="preserve">    机构运行</t>
  </si>
  <si>
    <t xml:space="preserve">    其他科学技术支出</t>
  </si>
  <si>
    <t>207</t>
  </si>
  <si>
    <t>文化旅游体育与传媒支出</t>
  </si>
  <si>
    <t xml:space="preserve">  207</t>
  </si>
  <si>
    <t xml:space="preserve">    图书馆</t>
  </si>
  <si>
    <t xml:space="preserve">    文化活动</t>
  </si>
  <si>
    <t xml:space="preserve">    群众文化</t>
  </si>
  <si>
    <t xml:space="preserve">    其他文化和旅游支出</t>
  </si>
  <si>
    <t xml:space="preserve">    文物保护</t>
  </si>
  <si>
    <t xml:space="preserve">    电影</t>
  </si>
  <si>
    <t xml:space="preserve">    其他新闻出版电影支出</t>
  </si>
  <si>
    <t xml:space="preserve">    其他广播电视支出</t>
  </si>
  <si>
    <t xml:space="preserve">  99</t>
  </si>
  <si>
    <t xml:space="preserve">    文化产业发展专项支出</t>
  </si>
  <si>
    <t xml:space="preserve">    其他文化旅游体育与传媒支出</t>
  </si>
  <si>
    <t>208</t>
  </si>
  <si>
    <t>社会保障和就业支出</t>
  </si>
  <si>
    <t xml:space="preserve">  208</t>
  </si>
  <si>
    <t xml:space="preserve">    社会保险经办机构</t>
  </si>
  <si>
    <t>12</t>
  </si>
  <si>
    <t xml:space="preserve">    劳动人事争议调解仲裁</t>
  </si>
  <si>
    <t xml:space="preserve">    其他人力资源和社会保障管理事务支出</t>
  </si>
  <si>
    <t xml:space="preserve">    基层政权和社区建设</t>
  </si>
  <si>
    <t xml:space="preserve">    其他民政管理事务支出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</si>
  <si>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</si>
  <si>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</si>
  <si>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</si>
  <si>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</si>
  <si>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对机关事业单位基本养老保险基金的补助</t>
  </si>
  <si>
    <t xml:space="preserve">    职业培训补贴</t>
  </si>
  <si>
    <t xml:space="preserve">    公益性岗位补贴</t>
  </si>
  <si>
    <t xml:space="preserve">    其他就业补助支出</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</si>
  <si>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</si>
  <si>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</si>
  <si>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</si>
  <si>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</si>
  <si>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</si>
  <si>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</si>
  <si>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退役士兵安置</t>
  </si>
  <si>
    <t xml:space="preserve">    退役士兵管理教育</t>
  </si>
  <si>
    <t xml:space="preserve">    其他退役安置支出</t>
  </si>
  <si>
    <t xml:space="preserve">  10</t>
  </si>
  <si>
    <t xml:space="preserve">    儿童福利</t>
  </si>
  <si>
    <t xml:space="preserve">    老年福利</t>
  </si>
  <si>
    <t xml:space="preserve">    社会福利事业单位</t>
  </si>
  <si>
    <t xml:space="preserve">    养老服务</t>
  </si>
  <si>
    <t xml:space="preserve">    其他社会福利支出</t>
  </si>
  <si>
    <t xml:space="preserve">    残疾人康复</t>
  </si>
  <si>
    <t xml:space="preserve">    残疾人就业</t>
  </si>
  <si>
    <t xml:space="preserve">    其他残疾人事业支出</t>
  </si>
  <si>
    <t xml:space="preserve">  19</t>
  </si>
  <si>
    <t xml:space="preserve">    城市最低生活保障金支出</t>
  </si>
  <si>
    <t xml:space="preserve">    农村最低生活保障金支出</t>
  </si>
  <si>
    <t xml:space="preserve">  20</t>
  </si>
  <si>
    <t xml:space="preserve">    临时救助支出</t>
  </si>
  <si>
    <t xml:space="preserve">  21</t>
  </si>
  <si>
    <t xml:space="preserve">    农村特困人员救助供养支出</t>
  </si>
  <si>
    <t xml:space="preserve">  25</t>
  </si>
  <si>
    <t xml:space="preserve">    其他农村生活救助</t>
  </si>
  <si>
    <t xml:space="preserve">    财政对城乡居民基本养老保险基金的补助</t>
  </si>
  <si>
    <t xml:space="preserve">    其他社会保障和就业支出</t>
  </si>
  <si>
    <t>210</t>
  </si>
  <si>
    <t>卫生健康支出</t>
  </si>
  <si>
    <t xml:space="preserve">  210</t>
  </si>
  <si>
    <t xml:space="preserve">    其他卫生健康管理事务支出</t>
  </si>
  <si>
    <t xml:space="preserve">    综合医院</t>
  </si>
  <si>
    <t xml:space="preserve">    中医（民族）医院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</si>
  <si>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</si>
  <si>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</si>
  <si>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</si>
  <si>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</si>
  <si>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</si>
  <si>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突发公共卫生事件应急处理</t>
  </si>
  <si>
    <t xml:space="preserve">    妇幼保健机构</t>
  </si>
  <si>
    <t xml:space="preserve">    基本公共卫生服务</t>
  </si>
  <si>
    <t xml:space="preserve">    重大公共卫生专项</t>
  </si>
  <si>
    <t xml:space="preserve">    其他公共卫生支出</t>
  </si>
  <si>
    <t xml:space="preserve">    其他中医药支出</t>
  </si>
  <si>
    <t>16</t>
  </si>
  <si>
    <t xml:space="preserve">    计划生育机构</t>
  </si>
  <si>
    <t>17</t>
  </si>
  <si>
    <t xml:space="preserve">    计划生育服务</t>
  </si>
  <si>
    <t xml:space="preserve">    其他计划生育事务支出</t>
  </si>
  <si>
    <t xml:space="preserve">    行政单位医疗</t>
  </si>
  <si>
    <t xml:space="preserve">    事业单位医疗</t>
  </si>
  <si>
    <t xml:space="preserve">    公务员医疗补助</t>
  </si>
  <si>
    <t xml:space="preserve">  12</t>
  </si>
  <si>
    <t xml:space="preserve">    财政对城乡居民基本医疗保险基金的补助</t>
  </si>
  <si>
    <t xml:space="preserve">    城乡医疗救助</t>
  </si>
  <si>
    <t xml:space="preserve">    优抚对象医疗补助</t>
  </si>
  <si>
    <t xml:space="preserve">  15</t>
  </si>
  <si>
    <t xml:space="preserve">  16</t>
  </si>
  <si>
    <t xml:space="preserve">    老龄卫生健康事务</t>
  </si>
  <si>
    <t xml:space="preserve">    其他卫生健康支出</t>
  </si>
  <si>
    <t>211</t>
  </si>
  <si>
    <t>节能环保支出</t>
  </si>
  <si>
    <t xml:space="preserve">  211</t>
  </si>
  <si>
    <t xml:space="preserve">    其他环境保护管理事务支出</t>
  </si>
  <si>
    <t xml:space="preserve">    大气</t>
  </si>
  <si>
    <t xml:space="preserve">    水体</t>
  </si>
  <si>
    <t xml:space="preserve">    其他污染防治支出</t>
  </si>
  <si>
    <t xml:space="preserve">    生态保护</t>
  </si>
  <si>
    <t xml:space="preserve">    农村环境保护</t>
  </si>
  <si>
    <t xml:space="preserve">    其他节能环保支出</t>
  </si>
  <si>
    <t>212</t>
  </si>
  <si>
    <t>城乡社区支出</t>
  </si>
  <si>
    <t xml:space="preserve">  212</t>
  </si>
  <si>
    <t xml:space="preserve">    城管执法</t>
  </si>
  <si>
    <t xml:space="preserve">    其他城乡社区管理事务支出</t>
  </si>
  <si>
    <t xml:space="preserve">    城乡社区规划与管理</t>
  </si>
  <si>
    <t xml:space="preserve">    其他城乡社区公共设施支出</t>
  </si>
  <si>
    <t xml:space="preserve">    城乡社区环境卫生</t>
  </si>
  <si>
    <t xml:space="preserve">    其他城乡社区支出</t>
  </si>
  <si>
    <t>213</t>
  </si>
  <si>
    <t>农林水支出</t>
  </si>
  <si>
    <t xml:space="preserve">  213</t>
  </si>
  <si>
    <t xml:space="preserve">    科技转化与推广服务</t>
  </si>
  <si>
    <t xml:space="preserve">    病虫害控制</t>
  </si>
  <si>
    <t xml:space="preserve">    农产品质量安全</t>
  </si>
  <si>
    <t xml:space="preserve">    防灾救灾</t>
  </si>
  <si>
    <t xml:space="preserve">    农业生产发展</t>
  </si>
  <si>
    <t xml:space="preserve">    农村合作经济</t>
  </si>
  <si>
    <t xml:space="preserve">    农产品加工与促销</t>
  </si>
  <si>
    <t xml:space="preserve">    农村道路建设</t>
  </si>
  <si>
    <t>52</t>
  </si>
  <si>
    <t xml:space="preserve">    对高校毕业生到基层任职补助</t>
  </si>
  <si>
    <t xml:space="preserve">    其他农业农村支出</t>
  </si>
  <si>
    <t xml:space="preserve">    森林资源培育</t>
  </si>
  <si>
    <t xml:space="preserve">    森林资源管理</t>
  </si>
  <si>
    <t xml:space="preserve">    森林生态效益补偿</t>
  </si>
  <si>
    <t xml:space="preserve">    湿地保护</t>
  </si>
  <si>
    <t xml:space="preserve">    林业草原防灾减灾</t>
  </si>
  <si>
    <t xml:space="preserve">    其他林业和草原支出</t>
  </si>
  <si>
    <t xml:space="preserve">    水利行业业务管理</t>
  </si>
  <si>
    <t xml:space="preserve">    水利工程建设</t>
  </si>
  <si>
    <t xml:space="preserve">    水利前期工作</t>
  </si>
  <si>
    <t xml:space="preserve">    水土保持</t>
  </si>
  <si>
    <t>14</t>
  </si>
  <si>
    <t xml:space="preserve">    防汛</t>
  </si>
  <si>
    <t xml:space="preserve">    农村人畜饮水</t>
  </si>
  <si>
    <t xml:space="preserve">    其他水利支出</t>
  </si>
  <si>
    <t xml:space="preserve">    农村基础设施建设</t>
  </si>
  <si>
    <t xml:space="preserve">    生产发展</t>
  </si>
  <si>
    <t xml:space="preserve">    社会发展</t>
  </si>
  <si>
    <t xml:space="preserve">    贷款奖补和贴息</t>
  </si>
  <si>
    <t xml:space="preserve">    其他巩固脱贫衔接乡村振兴支出</t>
  </si>
  <si>
    <t xml:space="preserve">    其他农业综合开发支出</t>
  </si>
  <si>
    <t xml:space="preserve">    对村级一事一议的补助</t>
  </si>
  <si>
    <t xml:space="preserve">    对村民委员会和村党支部的补助</t>
  </si>
  <si>
    <t xml:space="preserve">    农业保险保费补贴</t>
  </si>
  <si>
    <t xml:space="preserve">    创业担保贷款贴息及奖补</t>
  </si>
  <si>
    <t xml:space="preserve">    其他农林水支出</t>
  </si>
  <si>
    <t>214</t>
  </si>
  <si>
    <t>交通运输支出</t>
  </si>
  <si>
    <t xml:space="preserve">  214</t>
  </si>
  <si>
    <t xml:space="preserve">    公路建设</t>
  </si>
  <si>
    <t xml:space="preserve">    公路养护</t>
  </si>
  <si>
    <t>215</t>
  </si>
  <si>
    <t>资源勘探工业信息等支出</t>
  </si>
  <si>
    <t xml:space="preserve">  215</t>
  </si>
  <si>
    <t xml:space="preserve">    其他制造业支出</t>
  </si>
  <si>
    <t xml:space="preserve">    工业和信息产业支持</t>
  </si>
  <si>
    <t xml:space="preserve">    其他工业和信息产业监管支出</t>
  </si>
  <si>
    <t xml:space="preserve">    中小企业发展专项</t>
  </si>
  <si>
    <t xml:space="preserve">    其他支持中小企业发展和管理支出</t>
  </si>
  <si>
    <t xml:space="preserve">    其他资源勘探信息等支出</t>
  </si>
  <si>
    <t>216</t>
  </si>
  <si>
    <t>商业服务业等支出</t>
  </si>
  <si>
    <t xml:space="preserve">  216</t>
  </si>
  <si>
    <t xml:space="preserve">    其他商业流通事务支出</t>
  </si>
  <si>
    <t xml:space="preserve">    其他商业服务业等支出</t>
  </si>
  <si>
    <t>217</t>
  </si>
  <si>
    <t>金融支出</t>
  </si>
  <si>
    <t xml:space="preserve">  217</t>
  </si>
  <si>
    <t xml:space="preserve">    其他金融支出</t>
  </si>
  <si>
    <t>220</t>
  </si>
  <si>
    <t>自然资源海洋气象等支出</t>
  </si>
  <si>
    <t xml:space="preserve">  220</t>
  </si>
  <si>
    <t xml:space="preserve">    土地资源调查</t>
  </si>
  <si>
    <t xml:space="preserve">    地质矿产资源与环境调查</t>
  </si>
  <si>
    <t xml:space="preserve">    其他自然资源事务支出</t>
  </si>
  <si>
    <t xml:space="preserve">    气象服务</t>
  </si>
  <si>
    <t xml:space="preserve">    其他自然资源海洋气象等支出</t>
  </si>
  <si>
    <t>221</t>
  </si>
  <si>
    <t>住房保障支出</t>
  </si>
  <si>
    <t xml:space="preserve">  221</t>
  </si>
  <si>
    <t xml:space="preserve">    棚户区改造</t>
  </si>
  <si>
    <t xml:space="preserve">    老旧小区改造</t>
  </si>
  <si>
    <t xml:space="preserve">    其他保障性安民工程支出</t>
  </si>
  <si>
    <t xml:space="preserve">    住房公积金</t>
  </si>
  <si>
    <t xml:space="preserve">    其他城乡社区住宅支出</t>
  </si>
  <si>
    <t>222</t>
  </si>
  <si>
    <t>粮油物资储备支出</t>
  </si>
  <si>
    <t xml:space="preserve">  222</t>
  </si>
  <si>
    <t xml:space="preserve">    其他粮油事务支出</t>
  </si>
  <si>
    <t xml:space="preserve">    储备粮油补贴</t>
  </si>
  <si>
    <t>224</t>
  </si>
  <si>
    <t>灾害防治及应急管理支出</t>
  </si>
  <si>
    <t xml:space="preserve">  224</t>
  </si>
  <si>
    <t xml:space="preserve">    灾害风险防治</t>
  </si>
  <si>
    <t xml:space="preserve">    安全监管</t>
  </si>
  <si>
    <t xml:space="preserve">    其他应急管理支出</t>
  </si>
  <si>
    <t xml:space="preserve">    消防应急救援</t>
  </si>
  <si>
    <t xml:space="preserve">    地质灾害防治</t>
  </si>
  <si>
    <t xml:space="preserve">    然灾害救灾补助</t>
  </si>
  <si>
    <t xml:space="preserve">    自然灾害灾后重建补助</t>
  </si>
  <si>
    <t>227</t>
  </si>
  <si>
    <t>预备费</t>
  </si>
  <si>
    <t xml:space="preserve">  227</t>
  </si>
  <si>
    <t xml:space="preserve">  </t>
  </si>
  <si>
    <t xml:space="preserve">    预备费</t>
  </si>
  <si>
    <t>229</t>
  </si>
  <si>
    <t>其他支出</t>
  </si>
  <si>
    <t xml:space="preserve">    其他支出</t>
  </si>
  <si>
    <t>232</t>
  </si>
  <si>
    <t>债务付息支出</t>
  </si>
  <si>
    <t xml:space="preserve">    地方政府一般债券付息支出</t>
  </si>
  <si>
    <t>表十</t>
  </si>
  <si>
    <t>2022年铜川市新区一般公共预算支出预算表（政府经济分类）</t>
  </si>
  <si>
    <t>总计</t>
  </si>
  <si>
    <t>机关工资福利支出</t>
  </si>
  <si>
    <t>机关商品和服务支出</t>
  </si>
  <si>
    <t>机关资本性支出（一）</t>
  </si>
  <si>
    <t>对事业单位经常性补助</t>
  </si>
  <si>
    <t>对事业单位资本性补助</t>
  </si>
  <si>
    <t>对企业补助</t>
  </si>
  <si>
    <t>对个人和家庭
的补助</t>
  </si>
  <si>
    <t>对社会保障基金补助</t>
  </si>
  <si>
    <t>债务利息及费用支出</t>
  </si>
  <si>
    <t>预备费
及预留</t>
  </si>
  <si>
    <t>工资奖金津补贴</t>
  </si>
  <si>
    <t>社会保障缴费</t>
  </si>
  <si>
    <t>住房公积金</t>
  </si>
  <si>
    <t>其他工资福利支出</t>
  </si>
  <si>
    <t>办公经费</t>
  </si>
  <si>
    <t>会议费</t>
  </si>
  <si>
    <t>培训费</t>
  </si>
  <si>
    <t>专用材料购置费</t>
  </si>
  <si>
    <t>委托业务费</t>
  </si>
  <si>
    <t>公务接待费</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</si>
  <si>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</si>
  <si>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</si>
  <si>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</si>
  <si>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</si>
  <si>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</si>
  <si>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</si>
  <si>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</si>
  <si>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</si>
  <si>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</si>
  <si>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</si>
  <si>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工资性支出</t>
  </si>
  <si>
    <t>商品和服务支出</t>
  </si>
  <si>
    <t>资本性支出（一）</t>
  </si>
  <si>
    <t>费用补贴</t>
  </si>
  <si>
    <t>利息补贴</t>
  </si>
  <si>
    <t>其他对企业补助</t>
  </si>
  <si>
    <t>社会福利和救助</t>
  </si>
  <si>
    <t>助学金</t>
  </si>
  <si>
    <t>个人农业生产补贴</t>
  </si>
  <si>
    <t>离退休费</t>
  </si>
  <si>
    <t>其他对个人和家庭的补助</t>
  </si>
  <si>
    <t>补充全国社会保障基金</t>
  </si>
  <si>
    <t>国内债务付息</t>
  </si>
  <si>
    <t>国外债务付息</t>
  </si>
  <si>
    <t>国内债务发行费用</t>
  </si>
  <si>
    <t>国外债务发行费用</t>
  </si>
  <si>
    <t>表十一</t>
  </si>
  <si>
    <t>2022年铜川市新区本级一般公共预算支出预算表（功能分类）</t>
  </si>
  <si>
    <t>表十二</t>
  </si>
  <si>
    <t>2022年铜川市新区本级一般公共预算支出预算表（政府经济分类）</t>
  </si>
  <si>
    <t>表十三</t>
  </si>
  <si>
    <t>2022年铜川市新区一般公共预算基本支出预算表（功能分类）</t>
  </si>
  <si>
    <t>2022年预算</t>
  </si>
  <si>
    <t xml:space="preserve">    专项业务及机关管理事务</t>
  </si>
  <si>
    <t xml:space="preserve">    专项普查活动</t>
  </si>
  <si>
    <t xml:space="preserve">    其他税收事务支出</t>
  </si>
  <si>
    <t xml:space="preserve">    其他文化体育与传媒支出</t>
  </si>
  <si>
    <t xml:space="preserve">    残疾人就业和扶贫</t>
  </si>
  <si>
    <t xml:space="preserve">    其他农业支出</t>
  </si>
  <si>
    <t xml:space="preserve">    其他金融指出</t>
  </si>
  <si>
    <t xml:space="preserve">    应急管理</t>
  </si>
  <si>
    <t xml:space="preserve">    自然灾害救助</t>
  </si>
  <si>
    <t xml:space="preserve">    其他自然灾害救灾及恢复重建支出</t>
  </si>
  <si>
    <t>表十四</t>
  </si>
  <si>
    <t>2022年铜川市新区一般公共预算基本支出预算表（政府经济分类）</t>
  </si>
  <si>
    <t>对个人和家庭的补助</t>
  </si>
  <si>
    <t>因公出国（境）费用</t>
  </si>
  <si>
    <t>其他对事业单位补助</t>
  </si>
  <si>
    <t>表十五</t>
  </si>
  <si>
    <t>2022年铜川市新区本级一般公共预算基本支出预算表（功能分类）</t>
  </si>
  <si>
    <t xml:space="preserve">    201</t>
  </si>
  <si>
    <t xml:space="preserve"> '215</t>
  </si>
  <si>
    <t>表十六</t>
  </si>
  <si>
    <t>2022年铜川市新区本级一般公共预算基本支出预算表（政府经济分类）</t>
  </si>
  <si>
    <t>表十七</t>
  </si>
  <si>
    <t>2022年铜川市新区市下专项转移支付支出预算表（功能分类）</t>
  </si>
  <si>
    <t>专项转移支付预算</t>
  </si>
  <si>
    <t>一、一般公共服务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</si>
  <si>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</si>
  <si>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</si>
  <si>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</si>
  <si>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</si>
  <si>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</si>
  <si>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</si>
  <si>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</si>
  <si>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</si>
  <si>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</si>
  <si>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</si>
  <si>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</si>
  <si>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</si>
  <si>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</si>
  <si>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</si>
  <si>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</si>
  <si>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</si>
  <si>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</si>
  <si>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</si>
  <si>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</si>
  <si>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</si>
  <si>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</si>
  <si>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</si>
  <si>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</si>
  <si>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网信事务</t>
  </si>
  <si>
    <t xml:space="preserve">    市场监督管理事务</t>
  </si>
  <si>
    <t>二、外交支出</t>
  </si>
  <si>
    <t xml:space="preserve">    对外合作与交流</t>
  </si>
  <si>
    <t xml:space="preserve">    其他外交支出</t>
  </si>
  <si>
    <t>三、国防支出</t>
  </si>
  <si>
    <t xml:space="preserve">    国防动员</t>
  </si>
  <si>
    <t xml:space="preserve">    其他国防支出</t>
  </si>
  <si>
    <t>四、公共安全支出</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</si>
  <si>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</si>
  <si>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</si>
  <si>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</si>
  <si>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</si>
  <si>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</si>
  <si>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</si>
  <si>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</si>
  <si>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</si>
  <si>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</si>
  <si>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</si>
  <si>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五、教育支出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</si>
  <si>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</si>
  <si>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</si>
  <si>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</si>
  <si>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</si>
  <si>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</si>
  <si>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</si>
  <si>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</si>
  <si>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</si>
  <si>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</si>
  <si>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六、科学技术支出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</si>
  <si>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</si>
  <si>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</si>
  <si>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</si>
  <si>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</si>
  <si>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</si>
  <si>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</si>
  <si>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</si>
  <si>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</si>
  <si>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</si>
  <si>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七、文化旅游体育与传媒支出</t>
  </si>
  <si>
    <t xml:space="preserve">    文化和旅游</t>
  </si>
  <si>
    <t xml:space="preserve">    文物</t>
  </si>
  <si>
    <t xml:space="preserve">    体育</t>
  </si>
  <si>
    <t xml:space="preserve">    新闻出版电影</t>
  </si>
  <si>
    <t xml:space="preserve">    广播电视</t>
  </si>
  <si>
    <t>八、社会保障和就业支出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</si>
  <si>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</si>
  <si>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</si>
  <si>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</si>
  <si>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</si>
  <si>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</si>
  <si>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</si>
  <si>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</si>
  <si>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</si>
  <si>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</si>
  <si>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</si>
  <si>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</si>
  <si>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</si>
  <si>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</si>
  <si>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</si>
  <si>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</si>
  <si>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</si>
  <si>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</si>
  <si>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</si>
  <si>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</si>
  <si>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</si>
  <si>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九、卫生健康支出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</si>
  <si>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</si>
  <si>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</si>
  <si>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</si>
  <si>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</si>
  <si>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</si>
  <si>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</si>
  <si>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</si>
  <si>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</si>
  <si>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</si>
  <si>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</si>
  <si>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</si>
  <si>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老龄卫生健康服务</t>
  </si>
  <si>
    <t>十、节能环保支出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</si>
  <si>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</si>
  <si>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</si>
  <si>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</si>
  <si>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</si>
  <si>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</si>
  <si>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</si>
  <si>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</si>
  <si>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</si>
  <si>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</si>
  <si>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</si>
  <si>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</si>
  <si>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</si>
  <si>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</si>
  <si>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</si>
  <si>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十一、城乡社区支出</t>
  </si>
  <si>
    <t xml:space="preserve">    城乡社区管理事务</t>
  </si>
  <si>
    <t xml:space="preserve">    城乡社区公共设施</t>
  </si>
  <si>
    <t xml:space="preserve">    建设市场管理与监督</t>
  </si>
  <si>
    <t>十二、农林水支出</t>
  </si>
  <si>
    <t xml:space="preserve">    农业农村</t>
  </si>
  <si>
    <t xml:space="preserve">    林业和草原</t>
  </si>
  <si>
    <t xml:space="preserve">    水利</t>
  </si>
  <si>
    <t xml:space="preserve">    巩固脱贫衔接乡村振兴</t>
  </si>
  <si>
    <t xml:space="preserve">    农村综合改革</t>
  </si>
  <si>
    <t xml:space="preserve">    普惠金融发展支出</t>
  </si>
  <si>
    <t xml:space="preserve">    目标价格补贴</t>
  </si>
  <si>
    <t>十三、交通运输支出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</si>
  <si>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</si>
  <si>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</si>
  <si>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</si>
  <si>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</si>
  <si>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</si>
  <si>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</si>
  <si>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</si>
  <si>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十四、资源勘探工业信息等支出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</si>
  <si>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</si>
  <si>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</si>
  <si>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</si>
  <si>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</si>
  <si>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</si>
  <si>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</si>
  <si>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</si>
  <si>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十五、商业服务业等支出</t>
  </si>
  <si>
    <t xml:space="preserve">    商业流通事务</t>
  </si>
  <si>
    <t xml:space="preserve">    涉外发展服务支出</t>
  </si>
  <si>
    <t>十六、金融支出</t>
  </si>
  <si>
    <t xml:space="preserve">    金融部门行政支出</t>
  </si>
  <si>
    <t xml:space="preserve">    金融发展支出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</si>
  <si>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</si>
  <si>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</si>
  <si>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</si>
  <si>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</si>
  <si>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</si>
  <si>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</si>
  <si>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</si>
  <si>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</si>
  <si>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</si>
  <si>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十八、自然资源海洋气象等支出</t>
  </si>
  <si>
    <t xml:space="preserve">    自然资源事务</t>
  </si>
  <si>
    <t xml:space="preserve">    气象事务</t>
  </si>
  <si>
    <t>十九、住房保障支出</t>
  </si>
  <si>
    <t xml:space="preserve">    保障性安居工程支出</t>
  </si>
  <si>
    <t xml:space="preserve">    住房改革支出</t>
  </si>
  <si>
    <t xml:space="preserve">    城乡社区住宅</t>
  </si>
  <si>
    <t>二十、粮油物资储备支出</t>
  </si>
  <si>
    <t xml:space="preserve">    粮油事务</t>
  </si>
  <si>
    <t xml:space="preserve">    物资事务</t>
  </si>
  <si>
    <t xml:space="preserve">    能源储备</t>
  </si>
  <si>
    <t xml:space="preserve">    粮油储备</t>
  </si>
  <si>
    <t xml:space="preserve">    重要商品储备</t>
  </si>
  <si>
    <t>二十一、灾害防治及应急管理支出</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</si>
  <si>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</si>
  <si>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</si>
  <si>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</si>
  <si>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</si>
  <si>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</si>
  <si>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</si>
  <si>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</si>
  <si>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</si>
  <si>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</si>
  <si>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</si>
  <si>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</si>
  <si>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</si>
  <si>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</si>
  <si>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</si>
  <si>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</si>
  <si>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表十八</t>
  </si>
  <si>
    <t>2022年铜川市新区市下专项转移支付支出预算表（政府经济分类）</t>
  </si>
  <si>
    <t>科目名称</t>
  </si>
  <si>
    <t>其他对个人和家庭补助支出</t>
  </si>
  <si>
    <t>其他对
企业补助</t>
  </si>
  <si>
    <t>资源勘探信息等支出</t>
  </si>
  <si>
    <t>表十九</t>
  </si>
  <si>
    <t>2022年铜川市新区本级一般公共预算中省市税收返还及转移支付预算总表</t>
  </si>
  <si>
    <t>项     目</t>
  </si>
  <si>
    <t>金    额</t>
  </si>
  <si>
    <t>合     计</t>
  </si>
  <si>
    <t xml:space="preserve">    返还性收入</t>
  </si>
  <si>
    <t xml:space="preserve">        增值税税收返还</t>
  </si>
  <si>
    <t xml:space="preserve">        所得税基数返还补助</t>
  </si>
  <si>
    <t xml:space="preserve">        成品油价格和税费改革补助</t>
  </si>
  <si>
    <t xml:space="preserve">        增值税“五五分享”返还</t>
  </si>
  <si>
    <t xml:space="preserve">    一般性转移支付收入</t>
  </si>
  <si>
    <t xml:space="preserve">        均衡性转移支付补助</t>
  </si>
  <si>
    <t xml:space="preserve">        体制补助</t>
  </si>
  <si>
    <t xml:space="preserve">        县级基本财力保障机制奖补</t>
  </si>
  <si>
    <t xml:space="preserve">        结算补助</t>
  </si>
  <si>
    <t xml:space="preserve">        资源枯竭型城市转移支付补助收入</t>
  </si>
  <si>
    <t xml:space="preserve">        成品油价格和税费改革转移支付补助收入</t>
  </si>
  <si>
    <t xml:space="preserve">        基层公检法司转移支付收入</t>
  </si>
  <si>
    <t xml:space="preserve">        义务教育等转移支付收入</t>
  </si>
  <si>
    <t xml:space="preserve">        基本养老保险和低保等转移支付收入</t>
  </si>
  <si>
    <t xml:space="preserve">        调整工资转移补助收入</t>
  </si>
  <si>
    <t xml:space="preserve">        企业事业单位划转补助支出</t>
  </si>
  <si>
    <t xml:space="preserve">        其他一般性转移支付支出</t>
  </si>
  <si>
    <t xml:space="preserve">        新型农村合作医疗等转移支付支出</t>
  </si>
  <si>
    <t xml:space="preserve">        农村税费改革转移支付支出</t>
  </si>
  <si>
    <t xml:space="preserve">        固定数额补助支出</t>
  </si>
  <si>
    <t xml:space="preserve">    专项转移支付收入</t>
  </si>
  <si>
    <t>表二十</t>
  </si>
  <si>
    <t>2021年铜川市新区政府一般债务限额和余额情况统计表</t>
  </si>
  <si>
    <t>区  域</t>
  </si>
  <si>
    <t>一般债务限额</t>
  </si>
  <si>
    <t>一般债务余额</t>
  </si>
  <si>
    <t>备 注</t>
  </si>
  <si>
    <t>新区</t>
  </si>
  <si>
    <t xml:space="preserve"> </t>
  </si>
  <si>
    <t>表二十一</t>
  </si>
  <si>
    <t>2022年铜川市新区政府一般债务限额及余额预算表</t>
  </si>
  <si>
    <t>区域</t>
  </si>
  <si>
    <t>政府一般债务限额（年初）</t>
  </si>
  <si>
    <t>政府一般债务期初余额</t>
  </si>
  <si>
    <t>表二十二</t>
  </si>
  <si>
    <t>2021年铜川市新区政府性基金收入执行情况表</t>
  </si>
  <si>
    <t>项      目</t>
  </si>
  <si>
    <t>2021年执行数比上年±%</t>
  </si>
  <si>
    <t>一、国有土地收益基金收入</t>
  </si>
  <si>
    <t>二、国有土地使用权出让收入</t>
  </si>
  <si>
    <t>三、其他政府性基金收入</t>
  </si>
  <si>
    <t>四、新型墙体材料专项基金收入</t>
  </si>
  <si>
    <t>五、农业土地开发资金收入</t>
  </si>
  <si>
    <t>收入小计</t>
  </si>
  <si>
    <t>上年结余收入</t>
  </si>
  <si>
    <t>上级补助收入</t>
  </si>
  <si>
    <t>调入资金</t>
  </si>
  <si>
    <t>转贷新增债券收入</t>
  </si>
  <si>
    <t>表二十三</t>
  </si>
  <si>
    <t>2021年铜川市新区政府性基金支出执行情况表</t>
  </si>
  <si>
    <t>一、文化旅游体育与传媒支出</t>
  </si>
  <si>
    <t>二、城乡社区支出</t>
  </si>
  <si>
    <t>三、其他支出</t>
  </si>
  <si>
    <t>四、债务付息支出</t>
  </si>
  <si>
    <t>五、债务发行费用支出</t>
  </si>
  <si>
    <t>六、抗疫特别国债安排的支出</t>
  </si>
  <si>
    <t>支出小计</t>
  </si>
  <si>
    <t>上解支出</t>
  </si>
  <si>
    <t>债务还本支出</t>
  </si>
  <si>
    <t>调出资金</t>
  </si>
  <si>
    <t>年终结余</t>
  </si>
  <si>
    <t>支出合计</t>
  </si>
  <si>
    <t>表二十四</t>
  </si>
  <si>
    <t>2022年铜川市新区政府性基金收入预算表</t>
  </si>
  <si>
    <t>2022年
预算数</t>
  </si>
  <si>
    <t>2021预算数比上年+-%</t>
  </si>
  <si>
    <t>三、农业土地开发资金收入</t>
  </si>
  <si>
    <t>表二十五</t>
  </si>
  <si>
    <t>2022年铜川市新区政府性基金支出预算表</t>
  </si>
  <si>
    <t>2021比上年预算±%</t>
  </si>
  <si>
    <t>表二十六</t>
  </si>
  <si>
    <t>2022年铜川市新区本级政府性基金收入预算表</t>
  </si>
  <si>
    <t>项                       目</t>
  </si>
  <si>
    <t>表二十七</t>
  </si>
  <si>
    <t>2022年铜川市新区本级政府性基金支出预算总表</t>
  </si>
  <si>
    <t>备注</t>
  </si>
  <si>
    <t>补助下级支出</t>
  </si>
  <si>
    <t>表二十八</t>
  </si>
  <si>
    <t>2022年铜川市新区本级政府性基金支出预算表</t>
  </si>
  <si>
    <t>资助国产影片放映</t>
  </si>
  <si>
    <t>征地和拆迁补偿支出</t>
  </si>
  <si>
    <t>三、债务付息支出</t>
  </si>
  <si>
    <t xml:space="preserve">       国有土地使用权出让金债务付息支出</t>
  </si>
  <si>
    <t>土地储备专项债券付息支出</t>
  </si>
  <si>
    <t xml:space="preserve">  棚户区改造专项债券付息支出</t>
  </si>
  <si>
    <t>四、社会保障和就业</t>
  </si>
  <si>
    <t>移民补助</t>
  </si>
  <si>
    <t>基础设施建设和经济发展</t>
  </si>
  <si>
    <t>五、其他支出</t>
  </si>
  <si>
    <t>用于社会福利的彩票公益金支出</t>
  </si>
  <si>
    <t>用于其他社会事业的彩票公益金支出</t>
  </si>
  <si>
    <t>其他地方自行试点项目收益专项债券收入安排的支出</t>
  </si>
  <si>
    <t>六、债务发行费用支出</t>
  </si>
  <si>
    <t xml:space="preserve">       其他地方自行试点项目收益专项债券发行费用支出</t>
  </si>
  <si>
    <t>表二十九</t>
  </si>
  <si>
    <t>2022年铜川市新区本级政府性基金转移支付预算表</t>
  </si>
  <si>
    <t>项    目</t>
  </si>
  <si>
    <t>预算数</t>
  </si>
  <si>
    <t xml:space="preserve">  国有土地使用权出让收入安排的支出</t>
  </si>
  <si>
    <t>收　　入　　合　　计　</t>
  </si>
  <si>
    <t>备注：因无相应预算，此表无数据。</t>
  </si>
  <si>
    <t>表三十</t>
  </si>
  <si>
    <t>2021年铜川市新区政府专项债务限额和余额情况统计表</t>
  </si>
  <si>
    <t>专项债务限额</t>
  </si>
  <si>
    <t>专项债务余额</t>
  </si>
  <si>
    <t>表三十一</t>
  </si>
  <si>
    <t>2022年铜川市新区政府专项债务限额及余额预算表</t>
  </si>
  <si>
    <t>政府专项债务限额（年初）</t>
  </si>
  <si>
    <t>政府专项债务期初余额</t>
  </si>
  <si>
    <t>表三十二</t>
  </si>
  <si>
    <t>2021年铜川市新区国有资本经营预算收入执行情况表</t>
  </si>
  <si>
    <t>执行数
比上年±%</t>
  </si>
  <si>
    <t>一、利润收入</t>
  </si>
  <si>
    <t>二、其他国有资本经营预算收入</t>
  </si>
  <si>
    <t>上年结余</t>
  </si>
  <si>
    <t>表三十三</t>
  </si>
  <si>
    <t>2021年铜川市新区国有资本经营预算支出执行情况表</t>
  </si>
  <si>
    <t>一、城乡社区等支出</t>
  </si>
  <si>
    <t xml:space="preserve">  公益性设施投资补助支出</t>
  </si>
  <si>
    <t>二、资源勘探信息等支出</t>
  </si>
  <si>
    <t xml:space="preserve">  其他国有资本经营预算支出</t>
  </si>
  <si>
    <t>三、商业服务业等支出</t>
  </si>
  <si>
    <t>四、其他支出</t>
  </si>
  <si>
    <t>结转下年</t>
  </si>
  <si>
    <t>表三十四</t>
  </si>
  <si>
    <t>2022年铜川市新区国有资本经营预算收入预算表</t>
  </si>
  <si>
    <t>预算数比上年±%</t>
  </si>
  <si>
    <t>表三十五</t>
  </si>
  <si>
    <t>2022年铜川市新区国有资本经营预算支出预算表</t>
  </si>
  <si>
    <t>一、国有资本经营预算支出</t>
  </si>
  <si>
    <t xml:space="preserve">     国有企业退休人员社会化管理补助支出</t>
  </si>
  <si>
    <t xml:space="preserve">    其他国有资本经营预算支出</t>
  </si>
  <si>
    <t>国有资本经营预算调出资金</t>
  </si>
  <si>
    <t>支出总计</t>
  </si>
  <si>
    <t>表三十六</t>
  </si>
  <si>
    <t>2022年铜川市新区本级国有资本经营预算收入预算表</t>
  </si>
  <si>
    <t>表三十七</t>
  </si>
  <si>
    <t>2022年铜川市新区本级国有资本经营预算支出预算表</t>
  </si>
  <si>
    <t xml:space="preserve">      解决历史遗留问题及改革成本支出</t>
  </si>
  <si>
    <t xml:space="preserve">        国有企业退休人员社会化管理补助支出</t>
  </si>
  <si>
    <t>表三十八</t>
  </si>
  <si>
    <t>2022年铜川市新区国有资本经营转移支付预算表</t>
  </si>
  <si>
    <t xml:space="preserve">                                           单位:万元</t>
  </si>
  <si>
    <t xml:space="preserve">国有资本经营预算支出 </t>
  </si>
  <si>
    <t>表三十九</t>
  </si>
  <si>
    <t>2021年铜川市新区社会保险基金收入执行情况表</t>
  </si>
  <si>
    <t>项       目</t>
  </si>
  <si>
    <t>一、企业职工基本养老保险基金收入</t>
  </si>
  <si>
    <t>二、失业保险基金收入</t>
  </si>
  <si>
    <t>三、职工基本医疗保险基金收入</t>
  </si>
  <si>
    <t>四、工伤保险基金收入</t>
  </si>
  <si>
    <t>五、生育保险基金收入</t>
  </si>
  <si>
    <t>六、新型农村合作医疗基金收入</t>
  </si>
  <si>
    <t>七、城镇居民基本医疗保险基金收入</t>
  </si>
  <si>
    <t>八、城乡居民基本养老保险基金收入</t>
  </si>
  <si>
    <t>九、机关事业单位基本养老保险基金收入</t>
  </si>
  <si>
    <t>十、城乡居民基本医疗保险基金收入</t>
  </si>
  <si>
    <t>十一、其他社会保险基金收入</t>
  </si>
  <si>
    <t>社会保险基金上解下拨收入</t>
  </si>
  <si>
    <t>表四十</t>
  </si>
  <si>
    <t>2021年铜川市新区社会保险基金支出执行情况表</t>
  </si>
  <si>
    <t>一、企业职工基本养老保险基金支出</t>
  </si>
  <si>
    <t>二、失业保险基金支出</t>
  </si>
  <si>
    <t>三、职工基本医疗保险基金支出</t>
  </si>
  <si>
    <t>四、工伤保险基金支出</t>
  </si>
  <si>
    <t>五、生育保险基金支出</t>
  </si>
  <si>
    <t>六、新型农村合作医疗基金支出</t>
  </si>
  <si>
    <t>七、城镇居民基本医疗保险基金支出</t>
  </si>
  <si>
    <t>八、城乡居民基本养老保险基金支出</t>
  </si>
  <si>
    <t>九、机关事业单位基本养老保险基金支出</t>
  </si>
  <si>
    <t>十、城乡居民基本医疗保险基金支出</t>
  </si>
  <si>
    <t>十一、其他社会保险基金支出</t>
  </si>
  <si>
    <t>社会保险基金上解下拨支出</t>
  </si>
  <si>
    <t>表四十一</t>
  </si>
  <si>
    <t>2022年铜川市新区社会保险基金收入预算表</t>
  </si>
  <si>
    <t>预算数
比上年±%</t>
  </si>
  <si>
    <t>表四十二</t>
  </si>
  <si>
    <t>2022年铜川市新区社会保险基金支出预算表</t>
  </si>
</sst>
</file>

<file path=xl/styles.xml><?xml version="1.0" encoding="utf-8"?>
<styleSheet xmlns="http://schemas.openxmlformats.org/spreadsheetml/2006/main">
  <numFmts count="12">
    <numFmt numFmtId="44" formatCode="_ &quot;￥&quot;* #,##0.00_ ;_ &quot;￥&quot;* \-#,##0.00_ ;_ &quot;￥&quot;* &quot;-&quot;??_ ;_ @_ "/>
    <numFmt numFmtId="41" formatCode="_ * #,##0_ ;_ * \-#,##0_ ;_ * &quot;-&quot;_ ;_ @_ "/>
    <numFmt numFmtId="176" formatCode="0_ "/>
    <numFmt numFmtId="42" formatCode="_ &quot;￥&quot;* #,##0_ ;_ &quot;￥&quot;* \-#,##0_ ;_ &quot;￥&quot;* &quot;-&quot;_ ;_ @_ "/>
    <numFmt numFmtId="43" formatCode="_ * #,##0.00_ ;_ * \-#,##0.00_ ;_ * &quot;-&quot;??_ ;_ @_ "/>
    <numFmt numFmtId="177" formatCode="0.0_ "/>
    <numFmt numFmtId="178" formatCode="#,##0.00_ "/>
    <numFmt numFmtId="179" formatCode="0.0%"/>
    <numFmt numFmtId="180" formatCode="0;_밀"/>
    <numFmt numFmtId="181" formatCode="0_);[Red]\(0\)"/>
    <numFmt numFmtId="182" formatCode="0.00_ "/>
    <numFmt numFmtId="183" formatCode="#,##0_);[Red]\(#,##0\)"/>
  </numFmts>
  <fonts count="69">
    <font>
      <sz val="12"/>
      <name val="宋体"/>
      <charset val="134"/>
    </font>
    <font>
      <sz val="12"/>
      <name val="方正小标宋简体"/>
      <charset val="134"/>
    </font>
    <font>
      <sz val="11"/>
      <name val="宋体"/>
      <charset val="134"/>
    </font>
    <font>
      <b/>
      <sz val="12"/>
      <name val="宋体"/>
      <charset val="134"/>
    </font>
    <font>
      <b/>
      <sz val="18"/>
      <name val="宋体"/>
      <charset val="134"/>
    </font>
    <font>
      <sz val="12"/>
      <name val="宋体"/>
      <charset val="134"/>
      <scheme val="minor"/>
    </font>
    <font>
      <sz val="11"/>
      <name val="宋体"/>
      <charset val="134"/>
      <scheme val="minor"/>
    </font>
    <font>
      <b/>
      <sz val="11"/>
      <name val="宋体"/>
      <charset val="134"/>
    </font>
    <font>
      <b/>
      <sz val="12"/>
      <name val="宋体"/>
      <charset val="134"/>
      <scheme val="minor"/>
    </font>
    <font>
      <sz val="18"/>
      <name val="方正小标宋简体"/>
      <charset val="134"/>
    </font>
    <font>
      <sz val="20"/>
      <name val="宋体"/>
      <charset val="134"/>
      <scheme val="minor"/>
    </font>
    <font>
      <b/>
      <sz val="11"/>
      <name val="宋体"/>
      <charset val="134"/>
      <scheme val="minor"/>
    </font>
    <font>
      <sz val="10"/>
      <name val="宋体"/>
      <charset val="134"/>
      <scheme val="minor"/>
    </font>
    <font>
      <b/>
      <sz val="20"/>
      <name val="宋体"/>
      <charset val="134"/>
      <scheme val="minor"/>
    </font>
    <font>
      <sz val="11"/>
      <name val="仿宋_GB2312"/>
      <charset val="134"/>
    </font>
    <font>
      <sz val="11"/>
      <name val="Times New Roman"/>
      <charset val="134"/>
    </font>
    <font>
      <sz val="11"/>
      <name val="宋体"/>
      <charset val="134"/>
      <scheme val="major"/>
    </font>
    <font>
      <sz val="12"/>
      <name val="宋体"/>
      <charset val="134"/>
      <scheme val="major"/>
    </font>
    <font>
      <sz val="11"/>
      <color rgb="FFFF0000"/>
      <name val="宋体"/>
      <charset val="134"/>
    </font>
    <font>
      <sz val="12"/>
      <color rgb="FFFF0000"/>
      <name val="宋体"/>
      <charset val="134"/>
      <scheme val="minor"/>
    </font>
    <font>
      <sz val="14"/>
      <name val="方正小标宋简体"/>
      <charset val="134"/>
    </font>
    <font>
      <sz val="10"/>
      <name val="方正小标宋简体"/>
      <charset val="134"/>
    </font>
    <font>
      <sz val="10"/>
      <name val="黑体"/>
      <charset val="134"/>
    </font>
    <font>
      <sz val="11"/>
      <name val="Helv"/>
      <charset val="134"/>
    </font>
    <font>
      <b/>
      <sz val="11"/>
      <name val="Helv"/>
      <charset val="134"/>
    </font>
    <font>
      <sz val="10"/>
      <name val="Helv"/>
      <charset val="134"/>
    </font>
    <font>
      <sz val="10"/>
      <name val="宋体"/>
      <charset val="134"/>
    </font>
    <font>
      <b/>
      <sz val="22"/>
      <name val="宋体"/>
      <charset val="134"/>
    </font>
    <font>
      <sz val="11"/>
      <color theme="1"/>
      <name val="宋体"/>
      <charset val="134"/>
      <scheme val="minor"/>
    </font>
    <font>
      <b/>
      <sz val="18"/>
      <color theme="1"/>
      <name val="宋体"/>
      <charset val="134"/>
    </font>
    <font>
      <b/>
      <sz val="11"/>
      <color theme="1"/>
      <name val="宋体"/>
      <charset val="134"/>
      <scheme val="minor"/>
    </font>
    <font>
      <sz val="11"/>
      <name val="方正小标宋简体"/>
      <charset val="134"/>
    </font>
    <font>
      <b/>
      <sz val="11"/>
      <color indexed="8"/>
      <name val="宋体"/>
      <charset val="134"/>
      <scheme val="minor"/>
    </font>
    <font>
      <sz val="12"/>
      <color indexed="8"/>
      <name val="宋体"/>
      <charset val="134"/>
    </font>
    <font>
      <sz val="9"/>
      <color indexed="8"/>
      <name val="宋体"/>
      <charset val="134"/>
    </font>
    <font>
      <sz val="11"/>
      <color indexed="8"/>
      <name val="宋体"/>
      <charset val="134"/>
    </font>
    <font>
      <b/>
      <sz val="18"/>
      <color indexed="8"/>
      <name val="宋体"/>
      <charset val="134"/>
    </font>
    <font>
      <sz val="18"/>
      <color indexed="8"/>
      <name val="宋体"/>
      <charset val="134"/>
      <scheme val="minor"/>
    </font>
    <font>
      <sz val="11"/>
      <color indexed="8"/>
      <name val="宋体"/>
      <charset val="134"/>
      <scheme val="minor"/>
    </font>
    <font>
      <sz val="12"/>
      <color indexed="8"/>
      <name val="宋体"/>
      <charset val="134"/>
      <scheme val="minor"/>
    </font>
    <font>
      <sz val="9"/>
      <color indexed="8"/>
      <name val="宋体"/>
      <charset val="134"/>
      <scheme val="minor"/>
    </font>
    <font>
      <b/>
      <sz val="10"/>
      <name val="Helv"/>
      <charset val="134"/>
    </font>
    <font>
      <b/>
      <sz val="10"/>
      <name val="宋体"/>
      <charset val="134"/>
      <scheme val="minor"/>
    </font>
    <font>
      <b/>
      <sz val="9"/>
      <name val="宋体"/>
      <charset val="134"/>
    </font>
    <font>
      <sz val="9"/>
      <name val="仿宋_GB2312"/>
      <charset val="134"/>
    </font>
    <font>
      <sz val="9"/>
      <name val="宋体"/>
      <charset val="134"/>
    </font>
    <font>
      <sz val="11"/>
      <name val="黑体"/>
      <charset val="134"/>
    </font>
    <font>
      <b/>
      <sz val="18"/>
      <name val="宋体"/>
      <charset val="134"/>
      <scheme val="minor"/>
    </font>
    <font>
      <b/>
      <sz val="9"/>
      <name val="宋体"/>
      <charset val="134"/>
      <scheme val="minor"/>
    </font>
    <font>
      <sz val="9"/>
      <name val="宋体"/>
      <charset val="134"/>
      <scheme val="minor"/>
    </font>
    <font>
      <sz val="11"/>
      <color theme="0"/>
      <name val="宋体"/>
      <charset val="0"/>
      <scheme val="minor"/>
    </font>
    <font>
      <b/>
      <sz val="11"/>
      <color theme="1"/>
      <name val="宋体"/>
      <charset val="0"/>
      <scheme val="minor"/>
    </font>
    <font>
      <sz val="11"/>
      <color rgb="FF00610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1">
    <xf numFmtId="0" fontId="0" fillId="0" borderId="0"/>
    <xf numFmtId="42" fontId="28" fillId="0" borderId="0" applyFont="0" applyFill="0" applyBorder="0" applyAlignment="0" applyProtection="0">
      <alignment vertical="center"/>
    </xf>
    <xf numFmtId="0" fontId="53" fillId="7" borderId="0" applyNumberFormat="0" applyBorder="0" applyAlignment="0" applyProtection="0">
      <alignment vertical="center"/>
    </xf>
    <xf numFmtId="0" fontId="54" fillId="8" borderId="10"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53" fillId="11" borderId="0" applyNumberFormat="0" applyBorder="0" applyAlignment="0" applyProtection="0">
      <alignment vertical="center"/>
    </xf>
    <xf numFmtId="0" fontId="56" fillId="12" borderId="0" applyNumberFormat="0" applyBorder="0" applyAlignment="0" applyProtection="0">
      <alignment vertical="center"/>
    </xf>
    <xf numFmtId="43" fontId="28" fillId="0" borderId="0" applyFont="0" applyFill="0" applyBorder="0" applyAlignment="0" applyProtection="0">
      <alignment vertical="center"/>
    </xf>
    <xf numFmtId="0" fontId="50" fillId="15"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xf numFmtId="0" fontId="62" fillId="0" borderId="0" applyNumberFormat="0" applyFill="0" applyBorder="0" applyAlignment="0" applyProtection="0">
      <alignment vertical="center"/>
    </xf>
    <xf numFmtId="0" fontId="28" fillId="0" borderId="0">
      <alignment vertical="center"/>
    </xf>
    <xf numFmtId="9" fontId="0" fillId="0" borderId="0" applyFont="0" applyFill="0" applyBorder="0" applyAlignment="0" applyProtection="0"/>
    <xf numFmtId="0" fontId="28" fillId="17" borderId="13" applyNumberFormat="0" applyFont="0" applyAlignment="0" applyProtection="0">
      <alignment vertical="center"/>
    </xf>
    <xf numFmtId="0" fontId="50" fillId="18" borderId="0" applyNumberFormat="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7" fillId="0" borderId="12" applyNumberFormat="0" applyFill="0" applyAlignment="0" applyProtection="0">
      <alignment vertical="center"/>
    </xf>
    <xf numFmtId="0" fontId="25" fillId="0" borderId="0"/>
    <xf numFmtId="0" fontId="60" fillId="0" borderId="12" applyNumberFormat="0" applyFill="0" applyAlignment="0" applyProtection="0">
      <alignment vertical="center"/>
    </xf>
    <xf numFmtId="0" fontId="50" fillId="6" borderId="0" applyNumberFormat="0" applyBorder="0" applyAlignment="0" applyProtection="0">
      <alignment vertical="center"/>
    </xf>
    <xf numFmtId="0" fontId="64" fillId="0" borderId="15" applyNumberFormat="0" applyFill="0" applyAlignment="0" applyProtection="0">
      <alignment vertical="center"/>
    </xf>
    <xf numFmtId="0" fontId="50" fillId="23" borderId="0" applyNumberFormat="0" applyBorder="0" applyAlignment="0" applyProtection="0">
      <alignment vertical="center"/>
    </xf>
    <xf numFmtId="0" fontId="55" fillId="10" borderId="11" applyNumberFormat="0" applyAlignment="0" applyProtection="0">
      <alignment vertical="center"/>
    </xf>
    <xf numFmtId="0" fontId="58" fillId="10" borderId="10" applyNumberFormat="0" applyAlignment="0" applyProtection="0">
      <alignment vertical="center"/>
    </xf>
    <xf numFmtId="0" fontId="68" fillId="27" borderId="16" applyNumberFormat="0" applyAlignment="0" applyProtection="0">
      <alignment vertical="center"/>
    </xf>
    <xf numFmtId="0" fontId="53" fillId="22" borderId="0" applyNumberFormat="0" applyBorder="0" applyAlignment="0" applyProtection="0">
      <alignment vertical="center"/>
    </xf>
    <xf numFmtId="0" fontId="50" fillId="9" borderId="0" applyNumberFormat="0" applyBorder="0" applyAlignment="0" applyProtection="0">
      <alignment vertical="center"/>
    </xf>
    <xf numFmtId="0" fontId="63" fillId="0" borderId="14" applyNumberFormat="0" applyFill="0" applyAlignment="0" applyProtection="0">
      <alignment vertical="center"/>
    </xf>
    <xf numFmtId="0" fontId="25" fillId="0" borderId="0"/>
    <xf numFmtId="0" fontId="51" fillId="0" borderId="9" applyNumberFormat="0" applyFill="0" applyAlignment="0" applyProtection="0">
      <alignment vertical="center"/>
    </xf>
    <xf numFmtId="0" fontId="52" fillId="5" borderId="0" applyNumberFormat="0" applyBorder="0" applyAlignment="0" applyProtection="0">
      <alignment vertical="center"/>
    </xf>
    <xf numFmtId="0" fontId="57" fillId="14" borderId="0" applyNumberFormat="0" applyBorder="0" applyAlignment="0" applyProtection="0">
      <alignment vertical="center"/>
    </xf>
    <xf numFmtId="0" fontId="53" fillId="28" borderId="0" applyNumberFormat="0" applyBorder="0" applyAlignment="0" applyProtection="0">
      <alignment vertical="center"/>
    </xf>
    <xf numFmtId="0" fontId="50" fillId="26" borderId="0" applyNumberFormat="0" applyBorder="0" applyAlignment="0" applyProtection="0">
      <alignment vertical="center"/>
    </xf>
    <xf numFmtId="0" fontId="53" fillId="30" borderId="0" applyNumberFormat="0" applyBorder="0" applyAlignment="0" applyProtection="0">
      <alignment vertical="center"/>
    </xf>
    <xf numFmtId="0" fontId="53" fillId="19" borderId="0" applyNumberFormat="0" applyBorder="0" applyAlignment="0" applyProtection="0">
      <alignment vertical="center"/>
    </xf>
    <xf numFmtId="0" fontId="53" fillId="13" borderId="0" applyNumberFormat="0" applyBorder="0" applyAlignment="0" applyProtection="0">
      <alignment vertical="center"/>
    </xf>
    <xf numFmtId="0" fontId="53" fillId="25" borderId="0" applyNumberFormat="0" applyBorder="0" applyAlignment="0" applyProtection="0">
      <alignment vertical="center"/>
    </xf>
    <xf numFmtId="0" fontId="50" fillId="4" borderId="0" applyNumberFormat="0" applyBorder="0" applyAlignment="0" applyProtection="0">
      <alignment vertical="center"/>
    </xf>
    <xf numFmtId="0" fontId="50" fillId="24" borderId="0" applyNumberFormat="0" applyBorder="0" applyAlignment="0" applyProtection="0">
      <alignment vertical="center"/>
    </xf>
    <xf numFmtId="0" fontId="53" fillId="29" borderId="0" applyNumberFormat="0" applyBorder="0" applyAlignment="0" applyProtection="0">
      <alignment vertical="center"/>
    </xf>
    <xf numFmtId="0" fontId="53" fillId="21" borderId="0" applyNumberFormat="0" applyBorder="0" applyAlignment="0" applyProtection="0">
      <alignment vertical="center"/>
    </xf>
    <xf numFmtId="0" fontId="50" fillId="32" borderId="0" applyNumberFormat="0" applyBorder="0" applyAlignment="0" applyProtection="0">
      <alignment vertical="center"/>
    </xf>
    <xf numFmtId="0" fontId="53" fillId="33" borderId="0" applyNumberFormat="0" applyBorder="0" applyAlignment="0" applyProtection="0">
      <alignment vertical="center"/>
    </xf>
    <xf numFmtId="0" fontId="50" fillId="31" borderId="0" applyNumberFormat="0" applyBorder="0" applyAlignment="0" applyProtection="0">
      <alignment vertical="center"/>
    </xf>
    <xf numFmtId="0" fontId="50" fillId="20" borderId="0" applyNumberFormat="0" applyBorder="0" applyAlignment="0" applyProtection="0">
      <alignment vertical="center"/>
    </xf>
    <xf numFmtId="0" fontId="53" fillId="16" borderId="0" applyNumberFormat="0" applyBorder="0" applyAlignment="0" applyProtection="0">
      <alignment vertical="center"/>
    </xf>
    <xf numFmtId="0" fontId="50" fillId="34" borderId="0" applyNumberFormat="0" applyBorder="0" applyAlignment="0" applyProtection="0">
      <alignment vertical="center"/>
    </xf>
    <xf numFmtId="0" fontId="45" fillId="0" borderId="0"/>
    <xf numFmtId="0" fontId="0" fillId="0" borderId="0"/>
    <xf numFmtId="43" fontId="0" fillId="0" borderId="0" applyFont="0" applyFill="0" applyBorder="0" applyAlignment="0" applyProtection="0"/>
    <xf numFmtId="0" fontId="0" fillId="0" borderId="0"/>
    <xf numFmtId="0" fontId="0" fillId="0" borderId="0"/>
    <xf numFmtId="0" fontId="0" fillId="0" borderId="0"/>
    <xf numFmtId="0" fontId="0" fillId="0" borderId="0" applyBorder="0"/>
    <xf numFmtId="0" fontId="0" fillId="0" borderId="0"/>
  </cellStyleXfs>
  <cellXfs count="405">
    <xf numFmtId="0" fontId="0" fillId="0" borderId="0" xfId="0"/>
    <xf numFmtId="0" fontId="1" fillId="0" borderId="0" xfId="0" applyFont="1"/>
    <xf numFmtId="0" fontId="2" fillId="0" borderId="0" xfId="0" applyFont="1"/>
    <xf numFmtId="0" fontId="2" fillId="0" borderId="0" xfId="0" applyFont="1" applyFill="1" applyBorder="1" applyAlignment="1"/>
    <xf numFmtId="0" fontId="0" fillId="0" borderId="0" xfId="0" applyFill="1" applyBorder="1" applyAlignment="1"/>
    <xf numFmtId="0" fontId="3" fillId="0" borderId="0" xfId="0" applyFont="1" applyFill="1" applyBorder="1" applyAlignment="1"/>
    <xf numFmtId="0" fontId="2" fillId="0" borderId="0" xfId="0" applyFont="1" applyAlignment="1">
      <alignment horizontal="left" vertical="center"/>
    </xf>
    <xf numFmtId="0" fontId="4" fillId="0" borderId="0" xfId="0" applyFont="1" applyFill="1" applyAlignment="1">
      <alignment horizontal="center" vertical="center"/>
    </xf>
    <xf numFmtId="0" fontId="5" fillId="0" borderId="0" xfId="0" applyFont="1"/>
    <xf numFmtId="0" fontId="2" fillId="0" borderId="0" xfId="0" applyFont="1" applyAlignment="1">
      <alignment horizontal="center" vertical="center"/>
    </xf>
    <xf numFmtId="0" fontId="2" fillId="0" borderId="0" xfId="0" applyFont="1" applyBorder="1" applyAlignment="1">
      <alignment horizontal="right" vertical="center"/>
    </xf>
    <xf numFmtId="0" fontId="6" fillId="0" borderId="0" xfId="0" applyFont="1"/>
    <xf numFmtId="0" fontId="7" fillId="0" borderId="1" xfId="0" applyFont="1" applyFill="1" applyBorder="1" applyAlignment="1">
      <alignment horizontal="center" vertical="center" wrapText="1"/>
    </xf>
    <xf numFmtId="0" fontId="6" fillId="0" borderId="0" xfId="0" applyFont="1" applyFill="1" applyBorder="1" applyAlignment="1"/>
    <xf numFmtId="0" fontId="2" fillId="0" borderId="1" xfId="0" applyFont="1" applyFill="1" applyBorder="1" applyAlignment="1">
      <alignment vertical="center"/>
    </xf>
    <xf numFmtId="0" fontId="2" fillId="0" borderId="1" xfId="0" applyFont="1" applyFill="1" applyBorder="1" applyAlignment="1" applyProtection="1">
      <alignment horizontal="center" vertical="center"/>
      <protection locked="0"/>
    </xf>
    <xf numFmtId="177" fontId="2" fillId="0" borderId="1" xfId="0" applyNumberFormat="1" applyFont="1" applyFill="1" applyBorder="1" applyAlignment="1">
      <alignment horizontal="center" vertical="center"/>
    </xf>
    <xf numFmtId="0" fontId="5" fillId="0" borderId="0" xfId="0" applyFont="1" applyFill="1" applyBorder="1" applyAlignment="1"/>
    <xf numFmtId="176" fontId="2"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0" fontId="8" fillId="0" borderId="0" xfId="0" applyFont="1" applyFill="1" applyBorder="1" applyAlignment="1"/>
    <xf numFmtId="176" fontId="2" fillId="0" borderId="1" xfId="0" applyNumberFormat="1" applyFont="1" applyFill="1" applyBorder="1" applyAlignment="1">
      <alignment horizontal="center" vertical="center"/>
    </xf>
    <xf numFmtId="177" fontId="7" fillId="0" borderId="1" xfId="0" applyNumberFormat="1" applyFont="1" applyFill="1" applyBorder="1" applyAlignment="1" applyProtection="1">
      <alignment horizontal="center" vertical="center"/>
      <protection locked="0"/>
    </xf>
    <xf numFmtId="0" fontId="0" fillId="0" borderId="0" xfId="0" applyAlignment="1">
      <alignment horizontal="center"/>
    </xf>
    <xf numFmtId="0" fontId="1" fillId="0" borderId="0" xfId="0" applyFont="1" applyAlignment="1">
      <alignment horizontal="center"/>
    </xf>
    <xf numFmtId="0" fontId="2" fillId="0" borderId="1" xfId="0"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178" fontId="7" fillId="0" borderId="1" xfId="0" applyNumberFormat="1" applyFont="1" applyFill="1" applyBorder="1" applyAlignment="1">
      <alignment horizontal="center" vertical="center" wrapText="1"/>
    </xf>
    <xf numFmtId="0" fontId="5" fillId="0" borderId="0" xfId="0" applyFont="1" applyAlignment="1">
      <alignment horizontal="center"/>
    </xf>
    <xf numFmtId="0" fontId="9" fillId="0" borderId="0" xfId="0" applyFont="1" applyFill="1" applyAlignment="1">
      <alignment horizontal="center" vertical="center"/>
    </xf>
    <xf numFmtId="0" fontId="10" fillId="0" borderId="0" xfId="0" applyFont="1" applyFill="1" applyAlignment="1">
      <alignment vertical="center"/>
    </xf>
    <xf numFmtId="0" fontId="2" fillId="0" borderId="0" xfId="0" applyFont="1" applyBorder="1" applyAlignment="1">
      <alignment horizontal="center" vertical="center"/>
    </xf>
    <xf numFmtId="0" fontId="0" fillId="0" borderId="0" xfId="0"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pplyProtection="1">
      <alignment horizontal="center" vertical="center"/>
    </xf>
    <xf numFmtId="0" fontId="5" fillId="0" borderId="0" xfId="0" applyFont="1" applyFill="1" applyBorder="1" applyAlignment="1">
      <alignment vertical="center"/>
    </xf>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vertical="center"/>
      <protection locked="0"/>
    </xf>
    <xf numFmtId="0" fontId="6" fillId="0" borderId="0" xfId="0" applyFont="1" applyFill="1" applyBorder="1" applyAlignment="1">
      <alignment vertical="center"/>
    </xf>
    <xf numFmtId="0" fontId="11"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xf>
    <xf numFmtId="0" fontId="8" fillId="0" borderId="1" xfId="0" applyFont="1" applyFill="1" applyBorder="1" applyAlignment="1" applyProtection="1">
      <alignment horizontal="center" vertical="center"/>
    </xf>
    <xf numFmtId="0" fontId="12" fillId="0" borderId="0" xfId="0" applyFont="1" applyFill="1" applyBorder="1" applyAlignment="1" applyProtection="1"/>
    <xf numFmtId="0" fontId="5" fillId="0" borderId="0" xfId="0" applyFont="1" applyFill="1" applyBorder="1" applyAlignment="1" applyProtection="1"/>
    <xf numFmtId="0" fontId="0" fillId="0" borderId="0" xfId="0" applyBorder="1"/>
    <xf numFmtId="0" fontId="2" fillId="0" borderId="0" xfId="0" applyFont="1" applyBorder="1"/>
    <xf numFmtId="0" fontId="0" fillId="0" borderId="0" xfId="0" applyFont="1" applyBorder="1"/>
    <xf numFmtId="0" fontId="3" fillId="0" borderId="0" xfId="0" applyFont="1" applyBorder="1"/>
    <xf numFmtId="0" fontId="2" fillId="0" borderId="0" xfId="0" applyFont="1" applyAlignment="1">
      <alignment vertical="center"/>
    </xf>
    <xf numFmtId="0" fontId="13" fillId="0" borderId="0" xfId="0" applyFont="1" applyFill="1" applyAlignment="1">
      <alignment vertical="center"/>
    </xf>
    <xf numFmtId="0" fontId="5" fillId="0" borderId="0" xfId="0" applyFont="1" applyBorder="1"/>
    <xf numFmtId="0" fontId="2" fillId="0" borderId="0" xfId="0" applyFont="1" applyFill="1" applyAlignment="1">
      <alignment horizontal="left" vertical="center"/>
    </xf>
    <xf numFmtId="0" fontId="2" fillId="0" borderId="0" xfId="0" applyFont="1" applyAlignment="1">
      <alignment horizontal="right" vertical="center"/>
    </xf>
    <xf numFmtId="0" fontId="6" fillId="0" borderId="0" xfId="0" applyFont="1" applyAlignment="1">
      <alignment horizontal="center" vertical="center"/>
    </xf>
    <xf numFmtId="0" fontId="7" fillId="0" borderId="1" xfId="57" applyFont="1" applyBorder="1" applyAlignment="1">
      <alignment horizontal="center" vertical="center"/>
    </xf>
    <xf numFmtId="0" fontId="7" fillId="0" borderId="1" xfId="57" applyFont="1" applyBorder="1" applyAlignment="1">
      <alignment horizontal="center" vertical="center" wrapText="1"/>
    </xf>
    <xf numFmtId="0" fontId="6" fillId="0" borderId="0" xfId="0" applyFont="1" applyBorder="1"/>
    <xf numFmtId="0" fontId="2" fillId="0" borderId="1" xfId="57" applyFont="1" applyBorder="1" applyAlignment="1">
      <alignment horizontal="justify" vertical="center" wrapText="1"/>
    </xf>
    <xf numFmtId="0" fontId="2" fillId="0" borderId="1" xfId="57" applyFont="1" applyBorder="1" applyAlignment="1">
      <alignment horizontal="center" vertical="center" wrapText="1"/>
    </xf>
    <xf numFmtId="0" fontId="2" fillId="0" borderId="1" xfId="57" applyFont="1" applyBorder="1" applyAlignment="1">
      <alignment horizontal="center" vertical="center"/>
    </xf>
    <xf numFmtId="179" fontId="2" fillId="0" borderId="1" xfId="57" applyNumberFormat="1" applyFont="1" applyBorder="1" applyAlignment="1">
      <alignment horizontal="right" vertical="center"/>
    </xf>
    <xf numFmtId="0" fontId="2" fillId="0" borderId="1" xfId="57" applyFont="1" applyBorder="1" applyAlignment="1">
      <alignment horizontal="left" vertical="center" wrapText="1"/>
    </xf>
    <xf numFmtId="179" fontId="7" fillId="0" borderId="1" xfId="57" applyNumberFormat="1" applyFont="1" applyBorder="1" applyAlignment="1">
      <alignment horizontal="right" vertical="center"/>
    </xf>
    <xf numFmtId="0" fontId="8" fillId="0" borderId="0" xfId="0" applyFont="1" applyBorder="1"/>
    <xf numFmtId="0" fontId="5" fillId="0" borderId="0" xfId="0" applyFont="1" applyBorder="1" applyAlignment="1">
      <alignment horizontal="center"/>
    </xf>
    <xf numFmtId="0" fontId="0" fillId="0" borderId="0" xfId="0" applyBorder="1" applyAlignment="1">
      <alignment horizontal="center"/>
    </xf>
    <xf numFmtId="0" fontId="0" fillId="0" borderId="0" xfId="0" applyAlignment="1">
      <alignment vertical="center"/>
    </xf>
    <xf numFmtId="0" fontId="2" fillId="0" borderId="0" xfId="0" applyFont="1" applyFill="1" applyAlignment="1">
      <alignment horizontal="center" vertical="center"/>
    </xf>
    <xf numFmtId="180" fontId="2" fillId="0" borderId="1" xfId="57" applyNumberFormat="1" applyFont="1" applyBorder="1" applyAlignment="1">
      <alignment horizontal="center" vertical="center"/>
    </xf>
    <xf numFmtId="180" fontId="7" fillId="0" borderId="1" xfId="57" applyNumberFormat="1" applyFont="1" applyBorder="1" applyAlignment="1">
      <alignment horizontal="center" vertical="center"/>
    </xf>
    <xf numFmtId="180" fontId="7" fillId="0" borderId="1" xfId="57" applyNumberFormat="1" applyFont="1" applyBorder="1" applyAlignment="1">
      <alignment horizontal="center" vertical="center" wrapText="1"/>
    </xf>
    <xf numFmtId="0" fontId="0" fillId="0" borderId="0" xfId="0" applyFill="1" applyAlignment="1">
      <alignment horizontal="center" vertical="center"/>
    </xf>
    <xf numFmtId="0" fontId="14" fillId="0" borderId="0" xfId="0" applyFont="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right" vertical="center"/>
    </xf>
    <xf numFmtId="0" fontId="11" fillId="0" borderId="1" xfId="57" applyFont="1" applyBorder="1" applyAlignment="1">
      <alignment horizontal="center" vertical="center" wrapText="1"/>
    </xf>
    <xf numFmtId="0" fontId="5" fillId="0" borderId="1" xfId="57" applyFont="1" applyBorder="1" applyAlignment="1">
      <alignment horizontal="left" vertical="center" wrapText="1"/>
    </xf>
    <xf numFmtId="0" fontId="5" fillId="0" borderId="1" xfId="57" applyFont="1" applyBorder="1" applyAlignment="1">
      <alignment horizontal="center" vertical="center" wrapText="1"/>
    </xf>
    <xf numFmtId="0" fontId="5" fillId="0" borderId="1" xfId="57" applyFont="1" applyBorder="1" applyAlignment="1">
      <alignment horizontal="center" vertical="center"/>
    </xf>
    <xf numFmtId="179" fontId="5" fillId="0" borderId="1" xfId="57" applyNumberFormat="1" applyFont="1" applyBorder="1" applyAlignment="1">
      <alignment horizontal="right" vertical="center"/>
    </xf>
    <xf numFmtId="180" fontId="5" fillId="0" borderId="1" xfId="57" applyNumberFormat="1" applyFont="1" applyBorder="1" applyAlignment="1">
      <alignment horizontal="center" vertical="center"/>
    </xf>
    <xf numFmtId="0" fontId="8" fillId="0" borderId="1" xfId="57" applyFont="1" applyBorder="1" applyAlignment="1">
      <alignment horizontal="center" vertical="center" wrapText="1"/>
    </xf>
    <xf numFmtId="180" fontId="8" fillId="0" borderId="1" xfId="57" applyNumberFormat="1" applyFont="1" applyBorder="1" applyAlignment="1">
      <alignment horizontal="center" vertical="center"/>
    </xf>
    <xf numFmtId="179" fontId="8" fillId="0" borderId="1" xfId="57" applyNumberFormat="1" applyFont="1" applyBorder="1" applyAlignment="1">
      <alignment horizontal="right" vertical="center"/>
    </xf>
    <xf numFmtId="178" fontId="15" fillId="0" borderId="1" xfId="0" applyNumberFormat="1" applyFont="1" applyFill="1" applyBorder="1" applyAlignment="1">
      <alignment horizontal="right" vertical="center" wrapText="1"/>
    </xf>
    <xf numFmtId="180" fontId="8" fillId="0" borderId="1" xfId="57" applyNumberFormat="1" applyFont="1" applyBorder="1" applyAlignment="1">
      <alignment horizontal="center"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7" fillId="0" borderId="0" xfId="0" applyFont="1" applyBorder="1"/>
    <xf numFmtId="0" fontId="13" fillId="0" borderId="0" xfId="0" applyFont="1" applyFill="1" applyAlignment="1">
      <alignment horizontal="center" vertical="center"/>
    </xf>
    <xf numFmtId="0" fontId="11" fillId="0" borderId="0" xfId="0" applyFont="1"/>
    <xf numFmtId="0" fontId="11" fillId="0" borderId="0" xfId="0" applyFont="1" applyBorder="1"/>
    <xf numFmtId="0" fontId="2" fillId="0" borderId="1" xfId="57" applyFont="1" applyBorder="1" applyAlignment="1">
      <alignment horizontal="right" vertical="center" wrapText="1"/>
    </xf>
    <xf numFmtId="0" fontId="7" fillId="0" borderId="1" xfId="57" applyFont="1" applyBorder="1" applyAlignment="1">
      <alignment horizontal="right" vertical="center" wrapText="1"/>
    </xf>
    <xf numFmtId="177" fontId="2" fillId="0" borderId="1" xfId="57" applyNumberFormat="1" applyFont="1" applyBorder="1" applyAlignment="1">
      <alignment horizontal="right" vertical="center"/>
    </xf>
    <xf numFmtId="0" fontId="0" fillId="0" borderId="0" xfId="0" applyFill="1"/>
    <xf numFmtId="0" fontId="2" fillId="0" borderId="1" xfId="57" applyFont="1" applyBorder="1" applyAlignment="1">
      <alignment horizontal="right" vertical="center"/>
    </xf>
    <xf numFmtId="178" fontId="2" fillId="0" borderId="1" xfId="59" applyNumberFormat="1" applyFont="1" applyFill="1" applyBorder="1" applyAlignment="1">
      <alignment horizontal="right" vertical="center" wrapText="1"/>
    </xf>
    <xf numFmtId="0" fontId="2" fillId="0" borderId="1" xfId="57" applyFont="1" applyBorder="1" applyAlignment="1">
      <alignment vertical="center"/>
    </xf>
    <xf numFmtId="0" fontId="5" fillId="0" borderId="0" xfId="0" applyFont="1" applyFill="1" applyBorder="1"/>
    <xf numFmtId="0" fontId="0" fillId="0" borderId="0" xfId="0" applyFill="1" applyBorder="1"/>
    <xf numFmtId="0" fontId="1" fillId="0" borderId="0" xfId="0" applyFont="1" applyFill="1" applyBorder="1" applyAlignment="1"/>
    <xf numFmtId="0" fontId="16" fillId="0" borderId="0" xfId="0" applyFont="1" applyFill="1" applyBorder="1" applyAlignment="1"/>
    <xf numFmtId="0" fontId="17" fillId="0" borderId="0" xfId="0" applyFont="1" applyFill="1" applyBorder="1" applyAlignment="1"/>
    <xf numFmtId="0" fontId="2" fillId="0" borderId="0" xfId="0" applyFont="1" applyFill="1" applyBorder="1" applyAlignment="1">
      <alignment horizontal="left" vertical="center"/>
    </xf>
    <xf numFmtId="0" fontId="0" fillId="0" borderId="0" xfId="0" applyFont="1" applyFill="1" applyBorder="1" applyAlignment="1"/>
    <xf numFmtId="0" fontId="13"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11" fillId="0" borderId="1" xfId="60" applyFont="1" applyFill="1" applyBorder="1" applyAlignment="1">
      <alignment horizontal="center" vertical="center" wrapText="1"/>
    </xf>
    <xf numFmtId="0" fontId="6" fillId="0" borderId="1" xfId="60" applyFont="1" applyFill="1" applyBorder="1" applyAlignment="1">
      <alignment horizontal="center" vertical="center"/>
    </xf>
    <xf numFmtId="181" fontId="6" fillId="0" borderId="1" xfId="60" applyNumberFormat="1" applyFont="1" applyBorder="1" applyAlignment="1">
      <alignment horizontal="center" vertical="center"/>
    </xf>
    <xf numFmtId="0" fontId="6"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Font="1" applyFill="1" applyBorder="1" applyAlignment="1"/>
    <xf numFmtId="0" fontId="4" fillId="0" borderId="0" xfId="56" applyFont="1" applyAlignment="1">
      <alignment horizontal="center" vertical="center"/>
    </xf>
    <xf numFmtId="0" fontId="6" fillId="0" borderId="0" xfId="56" applyFont="1" applyAlignment="1" applyProtection="1">
      <alignment vertical="center"/>
      <protection locked="0"/>
    </xf>
    <xf numFmtId="0" fontId="6" fillId="0" borderId="0" xfId="60" applyFont="1" applyBorder="1" applyAlignment="1">
      <alignment vertical="center"/>
    </xf>
    <xf numFmtId="0" fontId="6" fillId="0" borderId="0" xfId="56" applyFont="1" applyAlignment="1" applyProtection="1">
      <alignment horizontal="right" vertical="center"/>
      <protection locked="0"/>
    </xf>
    <xf numFmtId="0" fontId="11" fillId="0" borderId="1" xfId="60" applyFont="1" applyBorder="1" applyAlignment="1">
      <alignment horizontal="center" vertical="center" wrapText="1"/>
    </xf>
    <xf numFmtId="0" fontId="6" fillId="0" borderId="1" xfId="60" applyFont="1" applyBorder="1" applyAlignment="1">
      <alignment horizontal="center" vertical="center"/>
    </xf>
    <xf numFmtId="181" fontId="6" fillId="0" borderId="1" xfId="60" applyNumberFormat="1" applyFont="1" applyBorder="1" applyAlignment="1">
      <alignment vertical="center" wrapText="1"/>
    </xf>
    <xf numFmtId="0" fontId="11" fillId="0" borderId="1" xfId="60" applyFont="1" applyBorder="1" applyAlignment="1">
      <alignment horizontal="center" vertical="center"/>
    </xf>
    <xf numFmtId="181" fontId="11" fillId="0" borderId="1" xfId="60" applyNumberFormat="1" applyFont="1" applyBorder="1" applyAlignment="1">
      <alignment horizontal="center" vertical="center"/>
    </xf>
    <xf numFmtId="181" fontId="11" fillId="0" borderId="1" xfId="60" applyNumberFormat="1" applyFont="1" applyBorder="1" applyAlignment="1">
      <alignment vertical="center"/>
    </xf>
    <xf numFmtId="0" fontId="0" fillId="0" borderId="0" xfId="0" applyAlignment="1">
      <alignment horizontal="center" vertical="center"/>
    </xf>
    <xf numFmtId="176" fontId="2" fillId="0" borderId="0" xfId="33" applyNumberFormat="1" applyFont="1" applyFill="1" applyBorder="1" applyAlignment="1">
      <alignment vertical="center"/>
    </xf>
    <xf numFmtId="176" fontId="2" fillId="0" borderId="0" xfId="33" applyNumberFormat="1" applyFont="1" applyFill="1" applyBorder="1" applyAlignment="1">
      <alignment horizontal="right" vertical="center"/>
    </xf>
    <xf numFmtId="0" fontId="7" fillId="0" borderId="1" xfId="22" applyNumberFormat="1" applyFont="1" applyFill="1" applyBorder="1" applyAlignment="1" applyProtection="1">
      <alignment horizontal="center" vertical="center"/>
    </xf>
    <xf numFmtId="0" fontId="2" fillId="0" borderId="1" xfId="22" applyNumberFormat="1" applyFont="1" applyFill="1" applyBorder="1" applyAlignment="1" applyProtection="1">
      <alignment horizontal="left" vertical="center"/>
    </xf>
    <xf numFmtId="0" fontId="2" fillId="0" borderId="1" xfId="22" applyNumberFormat="1" applyFont="1" applyFill="1" applyBorder="1" applyAlignment="1" applyProtection="1">
      <alignment horizontal="center" vertical="center"/>
    </xf>
    <xf numFmtId="0" fontId="2" fillId="0" borderId="1" xfId="22" applyNumberFormat="1" applyFont="1" applyFill="1" applyBorder="1" applyAlignment="1" applyProtection="1">
      <alignment vertical="center"/>
    </xf>
    <xf numFmtId="0" fontId="8" fillId="0" borderId="0" xfId="22" applyNumberFormat="1" applyFont="1" applyFill="1" applyBorder="1" applyAlignment="1" applyProtection="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Border="1" applyAlignment="1">
      <alignment horizontal="right" vertical="center"/>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pplyProtection="1">
      <alignment horizontal="center" vertical="center"/>
      <protection locked="0"/>
    </xf>
    <xf numFmtId="177" fontId="6"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11" fillId="0" borderId="1" xfId="0" applyFont="1" applyBorder="1" applyAlignment="1">
      <alignment horizontal="center" vertical="center"/>
    </xf>
    <xf numFmtId="0" fontId="0" fillId="0" borderId="0" xfId="0" applyFont="1"/>
    <xf numFmtId="0" fontId="0" fillId="0" borderId="1"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pplyProtection="1">
      <alignment vertical="center"/>
      <protection locked="0"/>
    </xf>
    <xf numFmtId="0" fontId="5" fillId="0" borderId="0" xfId="0" applyFont="1" applyFill="1"/>
    <xf numFmtId="0" fontId="6" fillId="0" borderId="1" xfId="0" applyFont="1" applyFill="1" applyBorder="1" applyAlignment="1">
      <alignment vertical="center"/>
    </xf>
    <xf numFmtId="0" fontId="0" fillId="0" borderId="1" xfId="0" applyBorder="1"/>
    <xf numFmtId="177" fontId="5"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177" fontId="5" fillId="0" borderId="1" xfId="0" applyNumberFormat="1" applyFont="1" applyBorder="1" applyAlignment="1">
      <alignment horizontal="center" vertical="center"/>
    </xf>
    <xf numFmtId="0" fontId="5" fillId="0" borderId="1" xfId="0" applyFont="1" applyFill="1" applyBorder="1" applyAlignment="1" applyProtection="1">
      <alignment vertical="center"/>
      <protection locked="0"/>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6" fillId="0" borderId="0" xfId="0" applyFont="1" applyAlignment="1">
      <alignment horizontal="center"/>
    </xf>
    <xf numFmtId="0" fontId="6" fillId="0" borderId="1" xfId="0" applyFont="1" applyFill="1" applyBorder="1" applyAlignment="1">
      <alignment horizontal="center"/>
    </xf>
    <xf numFmtId="0" fontId="6" fillId="0" borderId="1" xfId="0" applyFont="1" applyBorder="1" applyAlignment="1">
      <alignment horizontal="center"/>
    </xf>
    <xf numFmtId="0" fontId="6" fillId="0" borderId="1" xfId="0" applyFont="1" applyBorder="1" applyAlignment="1" applyProtection="1">
      <alignment vertical="center"/>
      <protection locked="0"/>
    </xf>
    <xf numFmtId="177" fontId="11" fillId="0" borderId="1" xfId="0" applyNumberFormat="1" applyFont="1" applyFill="1" applyBorder="1" applyAlignment="1">
      <alignment horizontal="center" vertical="center"/>
    </xf>
    <xf numFmtId="0" fontId="5" fillId="0" borderId="0" xfId="0" applyFont="1" applyFill="1" applyAlignment="1">
      <alignment horizontal="center"/>
    </xf>
    <xf numFmtId="0" fontId="2" fillId="0" borderId="0" xfId="0" applyFont="1" applyAlignment="1"/>
    <xf numFmtId="0" fontId="0" fillId="0" borderId="0" xfId="0" applyFont="1" applyAlignment="1"/>
    <xf numFmtId="0" fontId="0" fillId="0" borderId="0" xfId="0" applyAlignment="1"/>
    <xf numFmtId="0" fontId="0" fillId="0" borderId="0" xfId="0" applyFill="1" applyAlignment="1"/>
    <xf numFmtId="0" fontId="6" fillId="0" borderId="0" xfId="0" applyFont="1" applyAlignment="1"/>
    <xf numFmtId="0" fontId="5" fillId="0" borderId="0" xfId="0" applyFont="1" applyAlignment="1"/>
    <xf numFmtId="182" fontId="2" fillId="0" borderId="1" xfId="0" applyNumberFormat="1" applyFont="1" applyFill="1" applyBorder="1" applyAlignment="1">
      <alignment horizontal="center" vertical="center"/>
    </xf>
    <xf numFmtId="182" fontId="2" fillId="0" borderId="1" xfId="0" applyNumberFormat="1" applyFont="1" applyBorder="1" applyAlignment="1">
      <alignment horizontal="center" vertical="center"/>
    </xf>
    <xf numFmtId="0" fontId="2" fillId="0" borderId="1" xfId="0" applyFont="1" applyFill="1" applyBorder="1" applyAlignment="1" applyProtection="1">
      <alignment vertical="center"/>
      <protection locked="0"/>
    </xf>
    <xf numFmtId="177" fontId="2" fillId="0" borderId="1" xfId="0" applyNumberFormat="1" applyFont="1" applyBorder="1" applyAlignment="1">
      <alignment horizontal="center" vertical="center"/>
    </xf>
    <xf numFmtId="0" fontId="5" fillId="0" borderId="0" xfId="0" applyFont="1" applyFill="1" applyAlignment="1"/>
    <xf numFmtId="0" fontId="8" fillId="0" borderId="0" xfId="0" applyFont="1"/>
    <xf numFmtId="0" fontId="1" fillId="0" borderId="0" xfId="0" applyFont="1" applyFill="1"/>
    <xf numFmtId="0" fontId="2" fillId="0" borderId="0" xfId="0" applyFont="1" applyFill="1"/>
    <xf numFmtId="0" fontId="7" fillId="0" borderId="0" xfId="0" applyFont="1" applyFill="1"/>
    <xf numFmtId="0" fontId="7" fillId="0" borderId="0" xfId="0" applyFont="1" applyFill="1" applyAlignment="1">
      <alignment horizontal="center"/>
    </xf>
    <xf numFmtId="0" fontId="2" fillId="0" borderId="0" xfId="0" applyFont="1" applyFill="1" applyAlignment="1">
      <alignment vertical="center"/>
    </xf>
    <xf numFmtId="0" fontId="0" fillId="0" borderId="0" xfId="0" applyFont="1" applyFill="1"/>
    <xf numFmtId="0" fontId="6" fillId="0" borderId="0" xfId="0" applyFont="1" applyFill="1"/>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182" fontId="7" fillId="0" borderId="1" xfId="0" applyNumberFormat="1" applyFont="1" applyFill="1" applyBorder="1" applyAlignment="1">
      <alignment horizontal="center" vertical="center"/>
    </xf>
    <xf numFmtId="182" fontId="7" fillId="0" borderId="1" xfId="0" applyNumberFormat="1" applyFont="1" applyFill="1" applyBorder="1" applyAlignment="1" applyProtection="1">
      <alignment horizontal="center" vertical="center"/>
      <protection locked="0"/>
    </xf>
    <xf numFmtId="0" fontId="3" fillId="0" borderId="0" xfId="0" applyFont="1" applyFill="1" applyAlignment="1">
      <alignment horizontal="center"/>
    </xf>
    <xf numFmtId="0" fontId="2" fillId="0" borderId="0" xfId="0" applyFont="1" applyFill="1" applyBorder="1" applyAlignment="1">
      <alignment horizontal="right" vertical="center"/>
    </xf>
    <xf numFmtId="0" fontId="18" fillId="0" borderId="1" xfId="0" applyFont="1" applyFill="1" applyBorder="1" applyAlignment="1">
      <alignment horizontal="center" vertical="center"/>
    </xf>
    <xf numFmtId="0" fontId="8" fillId="0" borderId="0" xfId="0" applyFont="1" applyFill="1" applyAlignment="1">
      <alignment horizontal="center"/>
    </xf>
    <xf numFmtId="0" fontId="19" fillId="0" borderId="0" xfId="0" applyFont="1" applyFill="1"/>
    <xf numFmtId="0" fontId="20" fillId="0" borderId="0" xfId="0" applyFont="1" applyFill="1" applyBorder="1" applyAlignment="1"/>
    <xf numFmtId="0" fontId="4" fillId="0" borderId="0" xfId="0" applyFont="1" applyFill="1" applyBorder="1" applyAlignment="1">
      <alignment horizontal="center" vertical="center"/>
    </xf>
    <xf numFmtId="0" fontId="7" fillId="0" borderId="1" xfId="60" applyFont="1" applyFill="1" applyBorder="1" applyAlignment="1">
      <alignment horizontal="center" vertical="center" wrapText="1"/>
    </xf>
    <xf numFmtId="0" fontId="2" fillId="0" borderId="1" xfId="60" applyFont="1" applyFill="1" applyBorder="1" applyAlignment="1">
      <alignment horizontal="center" vertical="center"/>
    </xf>
    <xf numFmtId="181" fontId="2" fillId="0" borderId="1" xfId="60" applyNumberFormat="1" applyFont="1" applyBorder="1" applyAlignment="1">
      <alignment horizontal="center" vertical="center"/>
    </xf>
    <xf numFmtId="0" fontId="7" fillId="0" borderId="1" xfId="60" applyFont="1" applyFill="1" applyBorder="1" applyAlignment="1">
      <alignment horizontal="center" vertical="center"/>
    </xf>
    <xf numFmtId="181" fontId="7" fillId="0" borderId="1" xfId="60" applyNumberFormat="1" applyFont="1" applyBorder="1" applyAlignment="1">
      <alignment horizontal="center" vertical="center"/>
    </xf>
    <xf numFmtId="0" fontId="2" fillId="0" borderId="0" xfId="56" applyFont="1" applyAlignment="1" applyProtection="1">
      <alignment vertical="center"/>
      <protection locked="0"/>
    </xf>
    <xf numFmtId="0" fontId="2" fillId="0" borderId="0" xfId="60" applyFont="1" applyBorder="1" applyAlignment="1">
      <alignment vertical="center"/>
    </xf>
    <xf numFmtId="0" fontId="2" fillId="0" borderId="0" xfId="56" applyFont="1" applyAlignment="1" applyProtection="1">
      <alignment horizontal="right" vertical="center"/>
      <protection locked="0"/>
    </xf>
    <xf numFmtId="0" fontId="7" fillId="0" borderId="1" xfId="60" applyFont="1" applyBorder="1" applyAlignment="1">
      <alignment horizontal="center" vertical="center" wrapText="1"/>
    </xf>
    <xf numFmtId="0" fontId="2" fillId="0" borderId="1" xfId="60" applyFont="1" applyBorder="1" applyAlignment="1">
      <alignment horizontal="center" vertical="center"/>
    </xf>
    <xf numFmtId="183" fontId="2" fillId="0" borderId="1" xfId="60" applyNumberFormat="1" applyFont="1" applyBorder="1" applyAlignment="1">
      <alignment vertical="center"/>
    </xf>
    <xf numFmtId="0" fontId="7" fillId="0" borderId="1" xfId="60" applyFont="1" applyBorder="1" applyAlignment="1">
      <alignment horizontal="center" vertical="center"/>
    </xf>
    <xf numFmtId="183" fontId="7" fillId="0" borderId="1" xfId="60" applyNumberFormat="1" applyFont="1" applyBorder="1" applyAlignment="1">
      <alignment vertical="center"/>
    </xf>
    <xf numFmtId="0" fontId="21" fillId="0" borderId="0" xfId="0" applyFont="1"/>
    <xf numFmtId="0" fontId="22" fillId="0" borderId="0" xfId="0" applyFont="1"/>
    <xf numFmtId="0" fontId="23" fillId="0" borderId="0" xfId="0" applyFont="1" applyAlignment="1">
      <alignment vertical="center"/>
    </xf>
    <xf numFmtId="0" fontId="2" fillId="0" borderId="0" xfId="0" applyFont="1" applyAlignment="1">
      <alignment horizontal="center"/>
    </xf>
    <xf numFmtId="0" fontId="24" fillId="0" borderId="0" xfId="0" applyFont="1"/>
    <xf numFmtId="0" fontId="23" fillId="0" borderId="0" xfId="0" applyFont="1"/>
    <xf numFmtId="0" fontId="25" fillId="0" borderId="0" xfId="0" applyFont="1"/>
    <xf numFmtId="0" fontId="25" fillId="0" borderId="0" xfId="0" applyFont="1" applyFill="1" applyAlignment="1">
      <alignment horizontal="center"/>
    </xf>
    <xf numFmtId="0" fontId="7"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0" borderId="0" xfId="0" applyFont="1"/>
    <xf numFmtId="0" fontId="12" fillId="0" borderId="0" xfId="0" applyFont="1" applyFill="1" applyAlignment="1">
      <alignment horizontal="center"/>
    </xf>
    <xf numFmtId="0" fontId="21" fillId="0" borderId="0" xfId="0" applyFont="1" applyFill="1"/>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26" fillId="0" borderId="0" xfId="0" applyFont="1" applyFill="1" applyAlignment="1">
      <alignment vertical="center"/>
    </xf>
    <xf numFmtId="0" fontId="26" fillId="0" borderId="0" xfId="0" applyFont="1" applyFill="1"/>
    <xf numFmtId="0" fontId="26" fillId="0" borderId="0" xfId="0" applyFont="1" applyFill="1" applyAlignment="1">
      <alignment horizontal="center"/>
    </xf>
    <xf numFmtId="0" fontId="21" fillId="0" borderId="0" xfId="0" applyFont="1" applyFill="1" applyAlignment="1">
      <alignment horizontal="center"/>
    </xf>
    <xf numFmtId="0" fontId="27" fillId="0" borderId="0" xfId="0" applyFont="1" applyFill="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12" fillId="0" borderId="0" xfId="0" applyFont="1" applyFill="1"/>
    <xf numFmtId="0" fontId="2" fillId="0" borderId="6" xfId="0" applyFont="1" applyFill="1" applyBorder="1" applyAlignment="1">
      <alignment horizontal="center" vertical="center"/>
    </xf>
    <xf numFmtId="0" fontId="2" fillId="0" borderId="0" xfId="0" applyFont="1" applyFill="1" applyAlignment="1">
      <alignment horizontal="center"/>
    </xf>
    <xf numFmtId="0" fontId="7" fillId="0" borderId="7" xfId="0" applyFont="1" applyFill="1" applyBorder="1" applyAlignment="1">
      <alignment horizontal="center" vertical="center"/>
    </xf>
    <xf numFmtId="0" fontId="7" fillId="0" borderId="1" xfId="53" applyFont="1" applyBorder="1" applyAlignment="1">
      <alignment horizontal="center" vertical="center" wrapText="1"/>
    </xf>
    <xf numFmtId="0" fontId="7" fillId="0" borderId="1" xfId="53" applyNumberFormat="1" applyFont="1" applyFill="1" applyBorder="1" applyAlignment="1" applyProtection="1">
      <alignment horizontal="center" vertical="center" wrapText="1"/>
    </xf>
    <xf numFmtId="176" fontId="2" fillId="0" borderId="1" xfId="53" applyNumberFormat="1" applyFont="1" applyFill="1" applyBorder="1" applyAlignment="1" applyProtection="1">
      <alignment horizontal="center" vertical="center" wrapText="1"/>
    </xf>
    <xf numFmtId="176" fontId="2" fillId="0" borderId="1" xfId="53" applyNumberFormat="1" applyFont="1" applyFill="1" applyBorder="1" applyAlignment="1">
      <alignment horizontal="center" vertical="center"/>
    </xf>
    <xf numFmtId="176" fontId="2" fillId="0" borderId="1" xfId="53" applyNumberFormat="1" applyFont="1" applyFill="1" applyBorder="1" applyAlignment="1">
      <alignment horizontal="center"/>
    </xf>
    <xf numFmtId="0" fontId="2" fillId="0" borderId="0" xfId="53" applyFont="1" applyBorder="1" applyAlignment="1">
      <alignment horizontal="center" vertical="center"/>
    </xf>
    <xf numFmtId="0" fontId="7" fillId="0" borderId="3" xfId="53" applyNumberFormat="1" applyFont="1" applyFill="1" applyBorder="1" applyAlignment="1" applyProtection="1">
      <alignment horizontal="center" vertical="center" wrapText="1"/>
    </xf>
    <xf numFmtId="0" fontId="7" fillId="0" borderId="7" xfId="53" applyNumberFormat="1" applyFont="1" applyFill="1" applyBorder="1" applyAlignment="1" applyProtection="1">
      <alignment horizontal="center" vertical="center" wrapText="1"/>
    </xf>
    <xf numFmtId="0" fontId="2" fillId="2" borderId="0" xfId="0" applyFont="1" applyFill="1" applyAlignment="1">
      <alignment vertical="center"/>
    </xf>
    <xf numFmtId="0" fontId="26" fillId="2" borderId="0" xfId="0" applyFont="1" applyFill="1" applyAlignment="1">
      <alignment horizontal="center"/>
    </xf>
    <xf numFmtId="0" fontId="9"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2" fillId="2" borderId="1" xfId="0" applyFont="1" applyFill="1" applyBorder="1" applyAlignment="1">
      <alignment vertical="center"/>
    </xf>
    <xf numFmtId="176" fontId="2" fillId="2" borderId="1" xfId="0" applyNumberFormat="1" applyFont="1" applyFill="1" applyBorder="1" applyAlignment="1" applyProtection="1">
      <alignment horizontal="left" vertical="center"/>
      <protection locked="0"/>
    </xf>
    <xf numFmtId="0" fontId="0" fillId="0" borderId="1" xfId="0" applyFont="1" applyBorder="1" applyAlignment="1">
      <alignment horizontal="center" vertical="center" wrapText="1"/>
    </xf>
    <xf numFmtId="177" fontId="2" fillId="2" borderId="1" xfId="0" applyNumberFormat="1" applyFont="1" applyFill="1" applyBorder="1" applyAlignment="1" applyProtection="1">
      <alignment horizontal="left" vertical="center"/>
      <protection locked="0"/>
    </xf>
    <xf numFmtId="176" fontId="2" fillId="2" borderId="5" xfId="0" applyNumberFormat="1" applyFont="1" applyFill="1" applyBorder="1" applyAlignment="1" applyProtection="1">
      <alignment horizontal="left" vertical="center"/>
      <protection locked="0"/>
    </xf>
    <xf numFmtId="0" fontId="2" fillId="2" borderId="5" xfId="0" applyFont="1" applyFill="1" applyBorder="1" applyAlignment="1">
      <alignment vertical="center"/>
    </xf>
    <xf numFmtId="0" fontId="2" fillId="2" borderId="1" xfId="0" applyFont="1" applyFill="1" applyBorder="1" applyAlignment="1">
      <alignment horizontal="left" vertical="center"/>
    </xf>
    <xf numFmtId="0" fontId="2" fillId="2" borderId="3" xfId="0" applyFont="1" applyFill="1" applyBorder="1" applyAlignment="1">
      <alignment vertical="center"/>
    </xf>
    <xf numFmtId="0" fontId="2" fillId="0" borderId="3" xfId="0" applyFont="1" applyBorder="1" applyAlignment="1">
      <alignment vertical="center"/>
    </xf>
    <xf numFmtId="0" fontId="28" fillId="0" borderId="0" xfId="0" applyFont="1" applyFill="1" applyAlignment="1">
      <alignment horizontal="center" vertical="center"/>
    </xf>
    <xf numFmtId="0" fontId="28" fillId="0" borderId="0" xfId="0" applyFont="1" applyFill="1" applyAlignment="1">
      <alignment horizontal="center" vertical="center" wrapText="1"/>
    </xf>
    <xf numFmtId="182" fontId="28" fillId="0" borderId="0" xfId="0" applyNumberFormat="1" applyFont="1" applyFill="1" applyBorder="1" applyAlignment="1">
      <alignment horizontal="center" vertical="center"/>
    </xf>
    <xf numFmtId="0" fontId="28" fillId="0" borderId="0" xfId="0" applyFont="1" applyFill="1" applyBorder="1" applyAlignment="1">
      <alignment vertical="center"/>
    </xf>
    <xf numFmtId="0" fontId="2" fillId="0" borderId="0" xfId="0" applyNumberFormat="1" applyFont="1" applyFill="1" applyBorder="1" applyAlignment="1"/>
    <xf numFmtId="0" fontId="28" fillId="0" borderId="0" xfId="0" applyFont="1" applyFill="1" applyAlignment="1">
      <alignment vertical="center"/>
    </xf>
    <xf numFmtId="181" fontId="28" fillId="0" borderId="0" xfId="0" applyNumberFormat="1" applyFont="1" applyFill="1" applyAlignment="1">
      <alignment horizontal="center" vertical="center"/>
    </xf>
    <xf numFmtId="176" fontId="28" fillId="0" borderId="0" xfId="0" applyNumberFormat="1" applyFont="1" applyFill="1" applyAlignment="1">
      <alignment horizontal="center" vertical="center"/>
    </xf>
    <xf numFmtId="176" fontId="28" fillId="0" borderId="0" xfId="0" applyNumberFormat="1" applyFont="1" applyFill="1" applyAlignment="1">
      <alignment vertical="center"/>
    </xf>
    <xf numFmtId="0" fontId="29" fillId="0" borderId="0" xfId="0" applyFont="1" applyFill="1" applyAlignment="1">
      <alignment horizontal="center" vertical="center"/>
    </xf>
    <xf numFmtId="181" fontId="29" fillId="0" borderId="0" xfId="0" applyNumberFormat="1" applyFont="1" applyFill="1" applyAlignment="1">
      <alignment horizontal="center" vertical="center"/>
    </xf>
    <xf numFmtId="176" fontId="29" fillId="0" borderId="0" xfId="0" applyNumberFormat="1" applyFont="1" applyFill="1" applyAlignment="1">
      <alignment horizontal="center" vertical="center"/>
    </xf>
    <xf numFmtId="0" fontId="30" fillId="0" borderId="2" xfId="0" applyFont="1" applyFill="1" applyBorder="1" applyAlignment="1">
      <alignment horizontal="center" vertical="center"/>
    </xf>
    <xf numFmtId="181" fontId="30" fillId="0" borderId="2" xfId="0" applyNumberFormat="1" applyFont="1" applyFill="1" applyBorder="1" applyAlignment="1">
      <alignment horizontal="center" vertical="center"/>
    </xf>
    <xf numFmtId="181" fontId="30" fillId="0" borderId="1" xfId="0" applyNumberFormat="1" applyFont="1" applyFill="1" applyBorder="1" applyAlignment="1">
      <alignment horizontal="center" vertical="center"/>
    </xf>
    <xf numFmtId="176" fontId="30" fillId="0" borderId="1" xfId="0" applyNumberFormat="1" applyFont="1" applyFill="1" applyBorder="1" applyAlignment="1">
      <alignment horizontal="center" vertical="center"/>
    </xf>
    <xf numFmtId="0" fontId="30" fillId="0" borderId="5" xfId="0" applyFont="1" applyFill="1" applyBorder="1" applyAlignment="1">
      <alignment horizontal="center" vertical="center"/>
    </xf>
    <xf numFmtId="181" fontId="30" fillId="0" borderId="5" xfId="0" applyNumberFormat="1" applyFont="1" applyFill="1" applyBorder="1" applyAlignment="1">
      <alignment horizontal="center" vertical="center"/>
    </xf>
    <xf numFmtId="181" fontId="30" fillId="0" borderId="1" xfId="0" applyNumberFormat="1" applyFont="1" applyFill="1" applyBorder="1" applyAlignment="1">
      <alignment horizontal="center" vertical="center" wrapText="1"/>
    </xf>
    <xf numFmtId="176" fontId="30" fillId="0" borderId="1" xfId="0" applyNumberFormat="1" applyFont="1" applyFill="1" applyBorder="1" applyAlignment="1">
      <alignment horizontal="center" vertical="center" wrapText="1"/>
    </xf>
    <xf numFmtId="182" fontId="28" fillId="0" borderId="1" xfId="0" applyNumberFormat="1" applyFont="1" applyFill="1" applyBorder="1" applyAlignment="1">
      <alignment horizontal="center" vertical="center"/>
    </xf>
    <xf numFmtId="181" fontId="28" fillId="0" borderId="1" xfId="0" applyNumberFormat="1" applyFont="1" applyFill="1" applyBorder="1" applyAlignment="1">
      <alignment horizontal="center" vertical="center"/>
    </xf>
    <xf numFmtId="176" fontId="28" fillId="0" borderId="1" xfId="0" applyNumberFormat="1" applyFont="1" applyFill="1" applyBorder="1" applyAlignment="1">
      <alignment horizontal="center" vertical="center"/>
    </xf>
    <xf numFmtId="0" fontId="28" fillId="0" borderId="1" xfId="0" applyFont="1" applyFill="1" applyBorder="1" applyAlignment="1">
      <alignment vertical="center"/>
    </xf>
    <xf numFmtId="176"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lignment horizontal="left" vertical="center" wrapText="1"/>
    </xf>
    <xf numFmtId="176" fontId="7" fillId="0" borderId="7"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176" fontId="7" fillId="0" borderId="8" xfId="0" applyNumberFormat="1" applyFont="1" applyFill="1" applyBorder="1" applyAlignment="1">
      <alignment horizontal="center" vertical="center" wrapText="1"/>
    </xf>
    <xf numFmtId="0" fontId="6" fillId="0" borderId="0" xfId="0" applyFont="1" applyFill="1" applyAlignment="1">
      <alignment vertical="center"/>
    </xf>
    <xf numFmtId="0" fontId="31" fillId="0" borderId="0" xfId="0" applyFont="1" applyFill="1" applyAlignment="1">
      <alignment horizontal="center" vertical="center"/>
    </xf>
    <xf numFmtId="49" fontId="11" fillId="0" borderId="3"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wrapText="1"/>
    </xf>
    <xf numFmtId="0" fontId="11" fillId="0" borderId="5" xfId="0" applyFont="1" applyFill="1" applyBorder="1" applyAlignment="1">
      <alignment horizontal="center" vertical="center" wrapText="1"/>
    </xf>
    <xf numFmtId="0" fontId="11" fillId="0" borderId="5"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wrapText="1"/>
    </xf>
    <xf numFmtId="49" fontId="6" fillId="0" borderId="1" xfId="0" applyNumberFormat="1" applyFont="1" applyFill="1" applyBorder="1" applyAlignment="1">
      <alignment vertical="center"/>
    </xf>
    <xf numFmtId="0" fontId="6" fillId="0" borderId="1" xfId="0" applyFont="1" applyFill="1" applyBorder="1" applyAlignment="1">
      <alignment horizontal="center" vertical="center" wrapText="1"/>
    </xf>
    <xf numFmtId="4" fontId="2" fillId="0" borderId="1" xfId="0" applyNumberFormat="1" applyFont="1" applyFill="1" applyBorder="1" applyAlignment="1" applyProtection="1">
      <alignment horizontal="center" vertical="center"/>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49" fontId="6" fillId="0" borderId="3" xfId="0" applyNumberFormat="1" applyFont="1" applyFill="1" applyBorder="1" applyAlignment="1" applyProtection="1">
      <alignment horizontal="left" vertical="center" wrapText="1"/>
    </xf>
    <xf numFmtId="49" fontId="6" fillId="0" borderId="1" xfId="0" applyNumberFormat="1" applyFont="1" applyFill="1" applyBorder="1" applyAlignment="1">
      <alignment horizontal="center" vertical="center"/>
    </xf>
    <xf numFmtId="49" fontId="2" fillId="0" borderId="1" xfId="0" applyNumberFormat="1" applyFont="1" applyFill="1" applyBorder="1" applyAlignment="1">
      <alignment vertical="center"/>
    </xf>
    <xf numFmtId="176" fontId="2" fillId="0" borderId="1" xfId="0" applyNumberFormat="1" applyFont="1" applyFill="1" applyBorder="1" applyAlignment="1">
      <alignment horizontal="center" vertical="center" wrapText="1"/>
    </xf>
    <xf numFmtId="49" fontId="2" fillId="0" borderId="3" xfId="0" applyNumberFormat="1" applyFont="1" applyFill="1" applyBorder="1" applyAlignment="1" applyProtection="1">
      <alignment horizontal="left" vertical="center" wrapText="1"/>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0" fontId="2" fillId="0" borderId="3" xfId="0" applyFont="1" applyFill="1" applyBorder="1" applyAlignment="1">
      <alignment vertical="center"/>
    </xf>
    <xf numFmtId="3" fontId="2"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left" vertical="center" wrapText="1"/>
    </xf>
    <xf numFmtId="0" fontId="28" fillId="0" borderId="0"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 fillId="0" borderId="1" xfId="0" applyNumberFormat="1" applyFont="1" applyFill="1" applyBorder="1" applyAlignment="1">
      <alignment horizontal="right" vertical="center"/>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26" fillId="0" borderId="0" xfId="0" applyFont="1" applyFill="1" applyAlignment="1"/>
    <xf numFmtId="0" fontId="6" fillId="0" borderId="0" xfId="0" applyFont="1" applyFill="1" applyAlignment="1">
      <alignment horizontal="right" vertical="center"/>
    </xf>
    <xf numFmtId="0" fontId="2" fillId="0" borderId="0" xfId="0" applyFont="1" applyFill="1" applyBorder="1" applyAlignment="1">
      <alignment horizontal="center" vertical="center" wrapText="1"/>
    </xf>
    <xf numFmtId="0" fontId="2" fillId="2" borderId="0" xfId="0" applyFont="1" applyFill="1" applyAlignment="1">
      <alignment horizontal="left" vertical="center"/>
    </xf>
    <xf numFmtId="0" fontId="25" fillId="2" borderId="0" xfId="0" applyFont="1" applyFill="1"/>
    <xf numFmtId="0" fontId="25" fillId="2" borderId="0" xfId="0" applyFont="1" applyFill="1" applyAlignment="1">
      <alignment horizont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Border="1" applyAlignment="1">
      <alignment horizontal="right" vertical="center"/>
    </xf>
    <xf numFmtId="0" fontId="32" fillId="2" borderId="1" xfId="0" applyFont="1" applyFill="1" applyBorder="1" applyAlignment="1">
      <alignment horizontal="center" vertical="center" wrapText="1"/>
    </xf>
    <xf numFmtId="0" fontId="6" fillId="2" borderId="1" xfId="0" applyFont="1" applyFill="1" applyBorder="1" applyAlignment="1" applyProtection="1">
      <alignment horizontal="left" vertical="center"/>
      <protection locked="0"/>
    </xf>
    <xf numFmtId="176" fontId="6" fillId="2" borderId="1"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28" fillId="2" borderId="5" xfId="0" applyNumberFormat="1" applyFont="1" applyFill="1" applyBorder="1" applyAlignment="1">
      <alignment horizontal="center" vertical="center"/>
    </xf>
    <xf numFmtId="182" fontId="6" fillId="2" borderId="1" xfId="0" applyNumberFormat="1" applyFont="1" applyFill="1" applyBorder="1" applyAlignment="1">
      <alignment horizontal="center" vertical="center"/>
    </xf>
    <xf numFmtId="176" fontId="28" fillId="2" borderId="1" xfId="0" applyNumberFormat="1" applyFont="1" applyFill="1" applyBorder="1" applyAlignment="1">
      <alignment horizontal="center" vertical="center"/>
    </xf>
    <xf numFmtId="182" fontId="11"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33" fillId="0" borderId="0" xfId="0" applyFont="1" applyFill="1" applyAlignment="1">
      <alignment horizontal="left" vertical="center"/>
    </xf>
    <xf numFmtId="0" fontId="34" fillId="0" borderId="0" xfId="0" applyFont="1" applyFill="1" applyAlignment="1">
      <alignment vertical="center"/>
    </xf>
    <xf numFmtId="0" fontId="35" fillId="0" borderId="0" xfId="0" applyFont="1" applyFill="1" applyAlignment="1">
      <alignment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pplyAlignment="1">
      <alignment vertical="center"/>
    </xf>
    <xf numFmtId="0" fontId="38" fillId="0" borderId="0" xfId="0" applyFont="1" applyFill="1" applyAlignment="1">
      <alignment vertical="center"/>
    </xf>
    <xf numFmtId="0" fontId="38" fillId="0" borderId="0" xfId="0" applyFont="1" applyFill="1" applyAlignment="1">
      <alignment horizontal="center" vertical="center"/>
    </xf>
    <xf numFmtId="0" fontId="38" fillId="0" borderId="0" xfId="0" applyFont="1" applyFill="1" applyAlignment="1">
      <alignment horizontal="right" vertical="center"/>
    </xf>
    <xf numFmtId="0" fontId="39" fillId="0" borderId="0" xfId="0" applyFont="1" applyFill="1" applyAlignment="1">
      <alignment horizontal="left" vertical="center"/>
    </xf>
    <xf numFmtId="0" fontId="32" fillId="0" borderId="2" xfId="0" applyFont="1" applyFill="1" applyBorder="1" applyAlignment="1">
      <alignment horizontal="center" vertical="center" wrapText="1"/>
    </xf>
    <xf numFmtId="0" fontId="40" fillId="0" borderId="0" xfId="0" applyFont="1" applyFill="1" applyAlignment="1">
      <alignment vertical="center"/>
    </xf>
    <xf numFmtId="0" fontId="38" fillId="0" borderId="1" xfId="0" applyFont="1" applyFill="1" applyBorder="1" applyAlignment="1">
      <alignment vertical="center"/>
    </xf>
    <xf numFmtId="10" fontId="38" fillId="0" borderId="1" xfId="0" applyNumberFormat="1" applyFont="1" applyFill="1" applyBorder="1" applyAlignment="1">
      <alignment horizontal="center" vertical="center"/>
    </xf>
    <xf numFmtId="0" fontId="38" fillId="0" borderId="1" xfId="0" applyFont="1" applyFill="1" applyBorder="1" applyAlignment="1">
      <alignment horizontal="left" vertical="center"/>
    </xf>
    <xf numFmtId="0" fontId="32" fillId="0" borderId="1" xfId="0" applyFont="1" applyFill="1" applyBorder="1" applyAlignment="1">
      <alignment horizontal="center" vertical="center"/>
    </xf>
    <xf numFmtId="10" fontId="32" fillId="0" borderId="1" xfId="0" applyNumberFormat="1" applyFont="1" applyFill="1" applyBorder="1" applyAlignment="1">
      <alignment horizontal="center" vertical="center"/>
    </xf>
    <xf numFmtId="0" fontId="38" fillId="0" borderId="1" xfId="0" applyFont="1" applyFill="1" applyBorder="1" applyAlignment="1">
      <alignment horizontal="center" vertical="center"/>
    </xf>
    <xf numFmtId="0" fontId="41" fillId="0" borderId="0" xfId="0" applyFont="1" applyFill="1"/>
    <xf numFmtId="0" fontId="25" fillId="0" borderId="0" xfId="0" applyFont="1" applyFill="1"/>
    <xf numFmtId="182" fontId="25" fillId="0" borderId="0" xfId="0" applyNumberFormat="1" applyFont="1" applyFill="1"/>
    <xf numFmtId="182" fontId="4" fillId="0" borderId="0" xfId="0" applyNumberFormat="1" applyFont="1" applyFill="1" applyAlignment="1">
      <alignment horizontal="center" vertical="center"/>
    </xf>
    <xf numFmtId="182" fontId="6" fillId="0" borderId="0" xfId="0" applyNumberFormat="1" applyFont="1" applyFill="1" applyAlignment="1">
      <alignment horizontal="center" vertical="center"/>
    </xf>
    <xf numFmtId="182" fontId="11" fillId="0" borderId="1" xfId="0" applyNumberFormat="1" applyFont="1" applyFill="1" applyBorder="1" applyAlignment="1">
      <alignment horizontal="center" vertical="center"/>
    </xf>
    <xf numFmtId="0" fontId="42" fillId="0" borderId="0" xfId="0" applyFont="1" applyFill="1"/>
    <xf numFmtId="182" fontId="6" fillId="0" borderId="1" xfId="0" applyNumberFormat="1" applyFont="1" applyFill="1" applyBorder="1" applyAlignment="1">
      <alignment horizontal="center" vertical="center"/>
    </xf>
    <xf numFmtId="0" fontId="6" fillId="0" borderId="1" xfId="0" applyFont="1" applyFill="1" applyBorder="1" applyAlignment="1" applyProtection="1">
      <alignment vertical="center"/>
      <protection locked="0"/>
    </xf>
    <xf numFmtId="176" fontId="5" fillId="0" borderId="0" xfId="11" applyNumberFormat="1" applyFont="1" applyFill="1"/>
    <xf numFmtId="182" fontId="12" fillId="0" borderId="0" xfId="0" applyNumberFormat="1" applyFont="1" applyFill="1"/>
    <xf numFmtId="0" fontId="3" fillId="0" borderId="0" xfId="0" applyFont="1" applyFill="1"/>
    <xf numFmtId="0" fontId="25" fillId="0" borderId="0" xfId="0" applyFont="1" applyFill="1" applyAlignment="1">
      <alignment horizontal="center" vertical="center"/>
    </xf>
    <xf numFmtId="182" fontId="41" fillId="0" borderId="0" xfId="0" applyNumberFormat="1" applyFont="1" applyFill="1"/>
    <xf numFmtId="0" fontId="4" fillId="3" borderId="0" xfId="0" applyFont="1" applyFill="1" applyAlignment="1">
      <alignment horizontal="center" vertical="center"/>
    </xf>
    <xf numFmtId="182" fontId="11" fillId="0" borderId="0" xfId="0" applyNumberFormat="1" applyFont="1" applyFill="1" applyBorder="1" applyAlignment="1">
      <alignment vertical="center"/>
    </xf>
    <xf numFmtId="0" fontId="11" fillId="0" borderId="1" xfId="0" applyFont="1" applyFill="1" applyBorder="1" applyAlignment="1">
      <alignment horizontal="left" vertical="center"/>
    </xf>
    <xf numFmtId="0" fontId="6" fillId="0" borderId="1" xfId="0" applyFont="1" applyFill="1" applyBorder="1" applyAlignment="1">
      <alignment horizontal="left" vertical="center" wrapText="1"/>
    </xf>
    <xf numFmtId="177" fontId="11" fillId="0" borderId="1" xfId="11" applyNumberFormat="1" applyFont="1" applyFill="1" applyBorder="1" applyAlignment="1">
      <alignment horizontal="center" vertical="center"/>
    </xf>
    <xf numFmtId="0" fontId="12" fillId="0" borderId="0" xfId="0" applyFont="1" applyFill="1" applyAlignment="1">
      <alignment horizontal="center" vertical="center"/>
    </xf>
    <xf numFmtId="182" fontId="42" fillId="0" borderId="0" xfId="0" applyNumberFormat="1" applyFont="1" applyFill="1"/>
    <xf numFmtId="182" fontId="6" fillId="0" borderId="0" xfId="0" applyNumberFormat="1" applyFont="1" applyFill="1" applyBorder="1" applyAlignment="1">
      <alignment vertical="center"/>
    </xf>
    <xf numFmtId="0" fontId="43" fillId="0" borderId="0" xfId="0" applyFont="1" applyAlignment="1">
      <alignment vertical="center"/>
    </xf>
    <xf numFmtId="0" fontId="44" fillId="0" borderId="0" xfId="0" applyFont="1" applyFill="1" applyAlignment="1">
      <alignment vertical="center"/>
    </xf>
    <xf numFmtId="0" fontId="44" fillId="0" borderId="0" xfId="0" applyFont="1" applyAlignment="1">
      <alignment vertical="center"/>
    </xf>
    <xf numFmtId="0" fontId="45" fillId="0" borderId="0" xfId="0" applyFont="1" applyFill="1" applyAlignment="1">
      <alignment vertical="center"/>
    </xf>
    <xf numFmtId="0" fontId="45" fillId="0" borderId="0" xfId="0" applyFont="1" applyAlignment="1">
      <alignment vertical="center"/>
    </xf>
    <xf numFmtId="0" fontId="0" fillId="0" borderId="0" xfId="0" applyFont="1" applyAlignment="1">
      <alignment vertical="center"/>
    </xf>
    <xf numFmtId="0" fontId="46" fillId="0" borderId="0" xfId="0" applyFont="1" applyAlignment="1">
      <alignment horizontal="left" vertical="center"/>
    </xf>
    <xf numFmtId="0" fontId="47" fillId="0" borderId="0" xfId="0" applyFont="1" applyAlignment="1">
      <alignment horizontal="center" vertical="center"/>
    </xf>
    <xf numFmtId="0" fontId="8" fillId="0" borderId="0" xfId="0" applyFont="1" applyFill="1" applyAlignment="1">
      <alignment vertical="center"/>
    </xf>
    <xf numFmtId="0" fontId="48" fillId="0" borderId="0" xfId="0" applyFont="1" applyFill="1" applyAlignment="1">
      <alignment vertical="center"/>
    </xf>
    <xf numFmtId="0" fontId="49" fillId="0" borderId="0" xfId="0" applyFont="1" applyFill="1" applyAlignment="1">
      <alignment horizontal="distributed" vertical="center"/>
    </xf>
    <xf numFmtId="0" fontId="43" fillId="0" borderId="0" xfId="0" applyFont="1" applyFill="1" applyAlignment="1">
      <alignment vertical="center"/>
    </xf>
    <xf numFmtId="0" fontId="6" fillId="0" borderId="1" xfId="0" applyFont="1" applyFill="1" applyBorder="1" applyAlignment="1" quotePrefix="1">
      <alignment horizontal="center" vertical="center"/>
    </xf>
    <xf numFmtId="49" fontId="6" fillId="0" borderId="1" xfId="0" applyNumberFormat="1" applyFont="1" applyFill="1" applyBorder="1" applyAlignment="1" quotePrefix="1">
      <alignment horizontal="center" vertical="center"/>
    </xf>
    <xf numFmtId="0" fontId="2" fillId="0" borderId="1" xfId="0" applyFont="1" applyFill="1" applyBorder="1" applyAlignment="1" quotePrefix="1">
      <alignment horizontal="center" vertical="center"/>
    </xf>
    <xf numFmtId="49" fontId="2" fillId="0" borderId="1" xfId="0" applyNumberFormat="1" applyFont="1" applyFill="1" applyBorder="1" applyAlignment="1" quotePrefix="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常规_印台区2015财政决算报表"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20160104152930396 (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千位分隔 2" xfId="55"/>
    <cellStyle name="常规 4" xfId="56"/>
    <cellStyle name="常规_市本级国资预算执行情况" xfId="57"/>
    <cellStyle name="常规 5" xfId="58"/>
    <cellStyle name="常规_8月财政收入测算表1" xfId="59"/>
    <cellStyle name="常规_铜川市2015年底政府性债务余额情况表" xfId="60"/>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haredStrings" Target="sharedStrings.xml"/><Relationship Id="rId45" Type="http://schemas.openxmlformats.org/officeDocument/2006/relationships/styles" Target="styles.xml"/><Relationship Id="rId44" Type="http://schemas.openxmlformats.org/officeDocument/2006/relationships/theme" Target="theme/theme1.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opLeftCell="A21" workbookViewId="0">
      <selection activeCell="A1" sqref="A1:D1"/>
    </sheetView>
  </sheetViews>
  <sheetFormatPr defaultColWidth="9" defaultRowHeight="14.25"/>
  <cols>
    <col min="1" max="1" width="5.75" style="398" customWidth="1"/>
    <col min="2" max="5" width="9" style="398"/>
    <col min="6" max="6" width="9" style="398" customWidth="1"/>
    <col min="7" max="7" width="9" style="398"/>
    <col min="8" max="8" width="21.5" style="398" customWidth="1"/>
    <col min="9" max="16384" width="9" style="398"/>
  </cols>
  <sheetData>
    <row r="1" ht="17.1" customHeight="1" spans="1:4">
      <c r="A1" s="399"/>
      <c r="B1" s="399"/>
      <c r="C1" s="399"/>
      <c r="D1" s="399"/>
    </row>
    <row r="2" ht="24.95" customHeight="1" spans="2:8">
      <c r="B2" s="400" t="s">
        <v>0</v>
      </c>
      <c r="C2" s="400"/>
      <c r="D2" s="400"/>
      <c r="E2" s="400"/>
      <c r="F2" s="400"/>
      <c r="G2" s="400"/>
      <c r="H2" s="400"/>
    </row>
    <row r="3" s="393" customFormat="1" ht="18" customHeight="1" spans="2:9">
      <c r="B3" s="401" t="s">
        <v>1</v>
      </c>
      <c r="C3" s="401"/>
      <c r="D3" s="402"/>
      <c r="E3" s="402"/>
      <c r="F3" s="402"/>
      <c r="G3" s="402"/>
      <c r="H3" s="402"/>
      <c r="I3" s="404"/>
    </row>
    <row r="4" s="394" customFormat="1" ht="13.9" customHeight="1" spans="2:8">
      <c r="B4" s="403" t="s">
        <v>2</v>
      </c>
      <c r="C4" s="403"/>
      <c r="D4" s="403"/>
      <c r="E4" s="403"/>
      <c r="F4" s="403"/>
      <c r="G4" s="403"/>
      <c r="H4" s="403"/>
    </row>
    <row r="5" s="394" customFormat="1" ht="13.9" customHeight="1" spans="2:8">
      <c r="B5" s="403" t="s">
        <v>3</v>
      </c>
      <c r="C5" s="403"/>
      <c r="D5" s="403"/>
      <c r="E5" s="403"/>
      <c r="F5" s="403"/>
      <c r="G5" s="403"/>
      <c r="H5" s="403"/>
    </row>
    <row r="6" s="395" customFormat="1" ht="13.9" customHeight="1" spans="2:9">
      <c r="B6" s="403" t="s">
        <v>4</v>
      </c>
      <c r="C6" s="403"/>
      <c r="D6" s="403"/>
      <c r="E6" s="403"/>
      <c r="F6" s="403"/>
      <c r="G6" s="403"/>
      <c r="H6" s="403"/>
      <c r="I6" s="394"/>
    </row>
    <row r="7" s="395" customFormat="1" ht="13.9" customHeight="1" spans="2:9">
      <c r="B7" s="403" t="s">
        <v>5</v>
      </c>
      <c r="C7" s="403"/>
      <c r="D7" s="403"/>
      <c r="E7" s="403"/>
      <c r="F7" s="403"/>
      <c r="G7" s="403"/>
      <c r="H7" s="403"/>
      <c r="I7" s="394"/>
    </row>
    <row r="8" s="394" customFormat="1" ht="13.9" customHeight="1" spans="2:8">
      <c r="B8" s="403" t="s">
        <v>6</v>
      </c>
      <c r="C8" s="403"/>
      <c r="D8" s="403"/>
      <c r="E8" s="403"/>
      <c r="F8" s="403"/>
      <c r="G8" s="403"/>
      <c r="H8" s="403"/>
    </row>
    <row r="9" s="394" customFormat="1" ht="13.9" customHeight="1" spans="2:8">
      <c r="B9" s="403" t="s">
        <v>7</v>
      </c>
      <c r="C9" s="403"/>
      <c r="D9" s="403"/>
      <c r="E9" s="403"/>
      <c r="F9" s="403"/>
      <c r="G9" s="403"/>
      <c r="H9" s="403"/>
    </row>
    <row r="10" s="395" customFormat="1" ht="13.9" customHeight="1" spans="2:9">
      <c r="B10" s="403" t="s">
        <v>8</v>
      </c>
      <c r="C10" s="403"/>
      <c r="D10" s="403"/>
      <c r="E10" s="403"/>
      <c r="F10" s="403"/>
      <c r="G10" s="403"/>
      <c r="H10" s="403"/>
      <c r="I10" s="394"/>
    </row>
    <row r="11" s="395" customFormat="1" ht="13.9" customHeight="1" spans="2:9">
      <c r="B11" s="403" t="s">
        <v>9</v>
      </c>
      <c r="C11" s="403"/>
      <c r="D11" s="403"/>
      <c r="E11" s="403"/>
      <c r="F11" s="403"/>
      <c r="G11" s="403"/>
      <c r="H11" s="403"/>
      <c r="I11" s="394"/>
    </row>
    <row r="12" s="394" customFormat="1" ht="13.9" customHeight="1" spans="2:8">
      <c r="B12" s="403" t="s">
        <v>10</v>
      </c>
      <c r="C12" s="403"/>
      <c r="D12" s="403"/>
      <c r="E12" s="403"/>
      <c r="F12" s="403"/>
      <c r="G12" s="403"/>
      <c r="H12" s="403"/>
    </row>
    <row r="13" s="394" customFormat="1" ht="13.9" customHeight="1" spans="2:8">
      <c r="B13" s="403" t="s">
        <v>11</v>
      </c>
      <c r="C13" s="403"/>
      <c r="D13" s="403"/>
      <c r="E13" s="403"/>
      <c r="F13" s="403"/>
      <c r="G13" s="403"/>
      <c r="H13" s="403"/>
    </row>
    <row r="14" s="394" customFormat="1" ht="13.9" customHeight="1" spans="2:8">
      <c r="B14" s="403" t="s">
        <v>12</v>
      </c>
      <c r="C14" s="403"/>
      <c r="D14" s="403"/>
      <c r="E14" s="403"/>
      <c r="F14" s="403"/>
      <c r="G14" s="403"/>
      <c r="H14" s="403"/>
    </row>
    <row r="15" s="394" customFormat="1" ht="13.9" customHeight="1" spans="2:8">
      <c r="B15" s="403" t="s">
        <v>13</v>
      </c>
      <c r="C15" s="403"/>
      <c r="D15" s="403"/>
      <c r="E15" s="403"/>
      <c r="F15" s="403"/>
      <c r="G15" s="403"/>
      <c r="H15" s="403"/>
    </row>
    <row r="16" s="394" customFormat="1" ht="13.9" customHeight="1" spans="2:8">
      <c r="B16" s="403" t="s">
        <v>14</v>
      </c>
      <c r="C16" s="403"/>
      <c r="D16" s="403"/>
      <c r="E16" s="403"/>
      <c r="F16" s="403"/>
      <c r="G16" s="403"/>
      <c r="H16" s="403"/>
    </row>
    <row r="17" s="394" customFormat="1" ht="13.9" customHeight="1" spans="2:8">
      <c r="B17" s="403" t="s">
        <v>15</v>
      </c>
      <c r="C17" s="403"/>
      <c r="D17" s="403"/>
      <c r="E17" s="403"/>
      <c r="F17" s="403"/>
      <c r="G17" s="403"/>
      <c r="H17" s="403"/>
    </row>
    <row r="18" s="394" customFormat="1" ht="13.9" customHeight="1" spans="2:8">
      <c r="B18" s="403" t="s">
        <v>16</v>
      </c>
      <c r="C18" s="403"/>
      <c r="D18" s="403"/>
      <c r="E18" s="403"/>
      <c r="F18" s="403"/>
      <c r="G18" s="403"/>
      <c r="H18" s="403"/>
    </row>
    <row r="19" s="394" customFormat="1" ht="13.9" customHeight="1" spans="2:8">
      <c r="B19" s="403" t="s">
        <v>17</v>
      </c>
      <c r="C19" s="403"/>
      <c r="D19" s="403"/>
      <c r="E19" s="403"/>
      <c r="F19" s="403"/>
      <c r="G19" s="403"/>
      <c r="H19" s="403"/>
    </row>
    <row r="20" s="396" customFormat="1" ht="13.9" customHeight="1" spans="2:8">
      <c r="B20" s="403" t="s">
        <v>18</v>
      </c>
      <c r="C20" s="403"/>
      <c r="D20" s="403"/>
      <c r="E20" s="403"/>
      <c r="F20" s="403"/>
      <c r="G20" s="403"/>
      <c r="H20" s="403"/>
    </row>
    <row r="21" s="396" customFormat="1" ht="13.9" customHeight="1" spans="2:8">
      <c r="B21" s="403" t="s">
        <v>19</v>
      </c>
      <c r="C21" s="403"/>
      <c r="D21" s="403"/>
      <c r="E21" s="403"/>
      <c r="F21" s="403"/>
      <c r="G21" s="403"/>
      <c r="H21" s="403"/>
    </row>
    <row r="22" s="396" customFormat="1" ht="13.9" customHeight="1" spans="2:8">
      <c r="B22" s="403" t="s">
        <v>20</v>
      </c>
      <c r="C22" s="403"/>
      <c r="D22" s="403"/>
      <c r="E22" s="403"/>
      <c r="F22" s="403"/>
      <c r="G22" s="403"/>
      <c r="H22" s="403"/>
    </row>
    <row r="23" s="396" customFormat="1" ht="13.9" customHeight="1" spans="2:8">
      <c r="B23" s="403" t="s">
        <v>21</v>
      </c>
      <c r="C23" s="403"/>
      <c r="D23" s="403"/>
      <c r="E23" s="403"/>
      <c r="F23" s="403"/>
      <c r="G23" s="403"/>
      <c r="H23" s="403"/>
    </row>
    <row r="24" s="396" customFormat="1" ht="13.9" customHeight="1" spans="2:8">
      <c r="B24" s="403" t="s">
        <v>22</v>
      </c>
      <c r="C24" s="403"/>
      <c r="D24" s="403"/>
      <c r="E24" s="403"/>
      <c r="F24" s="403"/>
      <c r="G24" s="403"/>
      <c r="H24" s="403"/>
    </row>
    <row r="25" s="393" customFormat="1" ht="17.1" customHeight="1" spans="2:9">
      <c r="B25" s="401" t="s">
        <v>23</v>
      </c>
      <c r="C25" s="401"/>
      <c r="D25" s="402"/>
      <c r="E25" s="402"/>
      <c r="F25" s="402"/>
      <c r="G25" s="402"/>
      <c r="H25" s="402"/>
      <c r="I25" s="404"/>
    </row>
    <row r="26" s="397" customFormat="1" ht="13.9" customHeight="1" spans="2:9">
      <c r="B26" s="403" t="s">
        <v>24</v>
      </c>
      <c r="C26" s="403"/>
      <c r="D26" s="403"/>
      <c r="E26" s="403"/>
      <c r="F26" s="403"/>
      <c r="G26" s="403"/>
      <c r="H26" s="403"/>
      <c r="I26" s="396"/>
    </row>
    <row r="27" s="397" customFormat="1" ht="13.9" customHeight="1" spans="2:9">
      <c r="B27" s="403" t="s">
        <v>25</v>
      </c>
      <c r="C27" s="403"/>
      <c r="D27" s="403"/>
      <c r="E27" s="403"/>
      <c r="F27" s="403"/>
      <c r="G27" s="403"/>
      <c r="H27" s="403"/>
      <c r="I27" s="396"/>
    </row>
    <row r="28" s="397" customFormat="1" ht="13.9" customHeight="1" spans="2:9">
      <c r="B28" s="403" t="s">
        <v>26</v>
      </c>
      <c r="C28" s="403"/>
      <c r="D28" s="403"/>
      <c r="E28" s="403"/>
      <c r="F28" s="403"/>
      <c r="G28" s="403"/>
      <c r="H28" s="403"/>
      <c r="I28" s="396"/>
    </row>
    <row r="29" s="397" customFormat="1" ht="13.9" customHeight="1" spans="2:9">
      <c r="B29" s="403" t="s">
        <v>27</v>
      </c>
      <c r="C29" s="403"/>
      <c r="D29" s="403"/>
      <c r="E29" s="403"/>
      <c r="F29" s="403"/>
      <c r="G29" s="403"/>
      <c r="H29" s="403"/>
      <c r="I29" s="396"/>
    </row>
    <row r="30" s="397" customFormat="1" ht="13.9" customHeight="1" spans="2:9">
      <c r="B30" s="403" t="s">
        <v>28</v>
      </c>
      <c r="C30" s="403"/>
      <c r="D30" s="403"/>
      <c r="E30" s="403"/>
      <c r="F30" s="403"/>
      <c r="G30" s="403"/>
      <c r="H30" s="403"/>
      <c r="I30" s="396"/>
    </row>
    <row r="31" s="397" customFormat="1" ht="13.9" customHeight="1" spans="2:9">
      <c r="B31" s="403" t="s">
        <v>29</v>
      </c>
      <c r="C31" s="403"/>
      <c r="D31" s="403"/>
      <c r="E31" s="403"/>
      <c r="F31" s="403"/>
      <c r="G31" s="403"/>
      <c r="H31" s="403"/>
      <c r="I31" s="396"/>
    </row>
    <row r="32" s="397" customFormat="1" ht="13.9" customHeight="1" spans="2:9">
      <c r="B32" s="403" t="s">
        <v>30</v>
      </c>
      <c r="C32" s="403"/>
      <c r="D32" s="403"/>
      <c r="E32" s="403"/>
      <c r="F32" s="403"/>
      <c r="G32" s="403"/>
      <c r="H32" s="403"/>
      <c r="I32" s="396"/>
    </row>
    <row r="33" s="397" customFormat="1" ht="13.9" customHeight="1" spans="2:9">
      <c r="B33" s="403" t="s">
        <v>31</v>
      </c>
      <c r="C33" s="403"/>
      <c r="D33" s="403"/>
      <c r="E33" s="403"/>
      <c r="F33" s="403"/>
      <c r="G33" s="403"/>
      <c r="H33" s="403"/>
      <c r="I33" s="396"/>
    </row>
    <row r="34" s="397" customFormat="1" ht="13.9" customHeight="1" spans="2:9">
      <c r="B34" s="403" t="s">
        <v>32</v>
      </c>
      <c r="C34" s="403"/>
      <c r="D34" s="403"/>
      <c r="E34" s="403"/>
      <c r="F34" s="403"/>
      <c r="G34" s="403"/>
      <c r="H34" s="403"/>
      <c r="I34" s="396"/>
    </row>
    <row r="35" s="397" customFormat="1" ht="13.9" customHeight="1" spans="2:9">
      <c r="B35" s="403" t="s">
        <v>33</v>
      </c>
      <c r="C35" s="403"/>
      <c r="D35" s="403"/>
      <c r="E35" s="403"/>
      <c r="F35" s="403"/>
      <c r="G35" s="403"/>
      <c r="H35" s="403"/>
      <c r="I35" s="396"/>
    </row>
    <row r="36" s="393" customFormat="1" ht="18" customHeight="1" spans="2:9">
      <c r="B36" s="401" t="s">
        <v>34</v>
      </c>
      <c r="C36" s="401"/>
      <c r="D36" s="401"/>
      <c r="E36" s="402"/>
      <c r="F36" s="402"/>
      <c r="G36" s="402"/>
      <c r="H36" s="402"/>
      <c r="I36" s="404"/>
    </row>
    <row r="37" s="393" customFormat="1" ht="13.9" customHeight="1" spans="2:9">
      <c r="B37" s="403" t="s">
        <v>35</v>
      </c>
      <c r="C37" s="403"/>
      <c r="D37" s="403"/>
      <c r="E37" s="403"/>
      <c r="F37" s="403"/>
      <c r="G37" s="403"/>
      <c r="H37" s="403"/>
      <c r="I37" s="404"/>
    </row>
    <row r="38" s="393" customFormat="1" ht="13.9" customHeight="1" spans="2:9">
      <c r="B38" s="403" t="s">
        <v>36</v>
      </c>
      <c r="C38" s="403"/>
      <c r="D38" s="403"/>
      <c r="E38" s="403"/>
      <c r="F38" s="403"/>
      <c r="G38" s="403"/>
      <c r="H38" s="403"/>
      <c r="I38" s="404"/>
    </row>
    <row r="39" s="393" customFormat="1" ht="13.9" customHeight="1" spans="2:9">
      <c r="B39" s="403" t="s">
        <v>37</v>
      </c>
      <c r="C39" s="403"/>
      <c r="D39" s="403"/>
      <c r="E39" s="403"/>
      <c r="F39" s="403"/>
      <c r="G39" s="403"/>
      <c r="H39" s="403"/>
      <c r="I39" s="404"/>
    </row>
    <row r="40" s="393" customFormat="1" ht="13.9" customHeight="1" spans="2:9">
      <c r="B40" s="403" t="s">
        <v>38</v>
      </c>
      <c r="C40" s="403"/>
      <c r="D40" s="403"/>
      <c r="E40" s="403"/>
      <c r="F40" s="403"/>
      <c r="G40" s="403"/>
      <c r="H40" s="403"/>
      <c r="I40" s="404"/>
    </row>
    <row r="41" s="393" customFormat="1" ht="13.9" customHeight="1" spans="2:9">
      <c r="B41" s="403" t="s">
        <v>39</v>
      </c>
      <c r="C41" s="403"/>
      <c r="D41" s="403"/>
      <c r="E41" s="403"/>
      <c r="F41" s="403"/>
      <c r="G41" s="403"/>
      <c r="H41" s="403"/>
      <c r="I41" s="404"/>
    </row>
    <row r="42" s="393" customFormat="1" ht="13.9" customHeight="1" spans="2:9">
      <c r="B42" s="403" t="s">
        <v>40</v>
      </c>
      <c r="C42" s="403"/>
      <c r="D42" s="403"/>
      <c r="E42" s="403"/>
      <c r="F42" s="403"/>
      <c r="G42" s="403"/>
      <c r="H42" s="403"/>
      <c r="I42" s="404"/>
    </row>
    <row r="43" s="393" customFormat="1" ht="15" customHeight="1" spans="2:9">
      <c r="B43" s="403" t="s">
        <v>41</v>
      </c>
      <c r="C43" s="403"/>
      <c r="D43" s="403"/>
      <c r="E43" s="403"/>
      <c r="F43" s="403"/>
      <c r="G43" s="403"/>
      <c r="H43" s="403"/>
      <c r="I43" s="404"/>
    </row>
    <row r="44" s="393" customFormat="1" ht="13.9" customHeight="1" spans="2:9">
      <c r="B44" s="401" t="s">
        <v>42</v>
      </c>
      <c r="C44" s="401"/>
      <c r="D44" s="401"/>
      <c r="E44" s="402"/>
      <c r="F44" s="402"/>
      <c r="G44" s="402"/>
      <c r="H44" s="402"/>
      <c r="I44" s="404"/>
    </row>
    <row r="45" s="393" customFormat="1" ht="14.1" customHeight="1" spans="2:9">
      <c r="B45" s="403" t="s">
        <v>43</v>
      </c>
      <c r="C45" s="403"/>
      <c r="D45" s="403"/>
      <c r="E45" s="403"/>
      <c r="F45" s="403"/>
      <c r="G45" s="403"/>
      <c r="H45" s="403"/>
      <c r="I45" s="404"/>
    </row>
    <row r="46" s="393" customFormat="1" ht="14.1" customHeight="1" spans="2:9">
      <c r="B46" s="403" t="s">
        <v>44</v>
      </c>
      <c r="C46" s="403"/>
      <c r="D46" s="403"/>
      <c r="E46" s="403"/>
      <c r="F46" s="403"/>
      <c r="G46" s="403"/>
      <c r="H46" s="403"/>
      <c r="I46" s="404"/>
    </row>
    <row r="47" s="393" customFormat="1" ht="15.95" customHeight="1" spans="2:9">
      <c r="B47" s="403" t="s">
        <v>45</v>
      </c>
      <c r="C47" s="403"/>
      <c r="D47" s="403"/>
      <c r="E47" s="403"/>
      <c r="F47" s="403"/>
      <c r="G47" s="403"/>
      <c r="H47" s="403"/>
      <c r="I47" s="404"/>
    </row>
    <row r="48" s="393" customFormat="1" ht="15.95" customHeight="1" spans="2:9">
      <c r="B48" s="403" t="s">
        <v>46</v>
      </c>
      <c r="C48" s="403"/>
      <c r="D48" s="403"/>
      <c r="E48" s="403"/>
      <c r="F48" s="403"/>
      <c r="G48" s="403"/>
      <c r="H48" s="403"/>
      <c r="I48" s="404"/>
    </row>
  </sheetData>
  <mergeCells count="44">
    <mergeCell ref="A1:D1"/>
    <mergeCell ref="B2:H2"/>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B20:H20"/>
    <mergeCell ref="B21:H21"/>
    <mergeCell ref="B22:H22"/>
    <mergeCell ref="B23:H23"/>
    <mergeCell ref="B24:H24"/>
    <mergeCell ref="B26:H26"/>
    <mergeCell ref="B27:H27"/>
    <mergeCell ref="B28:H28"/>
    <mergeCell ref="B29:H29"/>
    <mergeCell ref="B30:H30"/>
    <mergeCell ref="B31:H31"/>
    <mergeCell ref="B32:H32"/>
    <mergeCell ref="B33:H33"/>
    <mergeCell ref="B34:H34"/>
    <mergeCell ref="B35:H35"/>
    <mergeCell ref="B37:H37"/>
    <mergeCell ref="B38:H38"/>
    <mergeCell ref="B39:H39"/>
    <mergeCell ref="B40:H40"/>
    <mergeCell ref="B41:H41"/>
    <mergeCell ref="B42:H42"/>
    <mergeCell ref="B43:H43"/>
    <mergeCell ref="B45:H45"/>
    <mergeCell ref="B46:H46"/>
    <mergeCell ref="B47:H47"/>
    <mergeCell ref="B48:H48"/>
  </mergeCells>
  <pageMargins left="0.984027777777778" right="0.984027777777778" top="0.708333333333333" bottom="0.590277777777778" header="0.5" footer="0.5"/>
  <pageSetup paperSize="9" scale="9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E314"/>
  <sheetViews>
    <sheetView topLeftCell="A235" workbookViewId="0">
      <selection activeCell="F304" sqref="F304"/>
    </sheetView>
  </sheetViews>
  <sheetFormatPr defaultColWidth="9" defaultRowHeight="12" outlineLevelCol="4"/>
  <cols>
    <col min="1" max="1" width="8" style="335" customWidth="1"/>
    <col min="2" max="3" width="8" style="235" customWidth="1"/>
    <col min="4" max="4" width="45.625" style="235" customWidth="1"/>
    <col min="5" max="5" width="17.75" style="236" customWidth="1"/>
    <col min="6" max="16384" width="9" style="235"/>
  </cols>
  <sheetData>
    <row r="1" ht="26.1" customHeight="1" spans="1:1">
      <c r="A1" s="70" t="s">
        <v>156</v>
      </c>
    </row>
    <row r="2" ht="33.95" customHeight="1" spans="1:5">
      <c r="A2" s="7" t="s">
        <v>157</v>
      </c>
      <c r="B2" s="7"/>
      <c r="C2" s="7"/>
      <c r="D2" s="7"/>
      <c r="E2" s="7"/>
    </row>
    <row r="3" s="186" customFormat="1" ht="23.1" customHeight="1" spans="1:5">
      <c r="A3" s="301"/>
      <c r="B3" s="302"/>
      <c r="C3" s="302"/>
      <c r="D3" s="77"/>
      <c r="E3" s="336" t="s">
        <v>49</v>
      </c>
    </row>
    <row r="4" s="245" customFormat="1" ht="26.1" customHeight="1" spans="1:5">
      <c r="A4" s="303" t="s">
        <v>158</v>
      </c>
      <c r="B4" s="304"/>
      <c r="C4" s="305"/>
      <c r="D4" s="306" t="s">
        <v>159</v>
      </c>
      <c r="E4" s="306" t="s">
        <v>120</v>
      </c>
    </row>
    <row r="5" s="189" customFormat="1" ht="26.1" customHeight="1" spans="1:5">
      <c r="A5" s="308" t="s">
        <v>160</v>
      </c>
      <c r="B5" s="308" t="s">
        <v>161</v>
      </c>
      <c r="C5" s="308" t="s">
        <v>162</v>
      </c>
      <c r="D5" s="309"/>
      <c r="E5" s="309"/>
    </row>
    <row r="6" s="189" customFormat="1" ht="26.1" customHeight="1" spans="1:5">
      <c r="A6" s="311"/>
      <c r="B6" s="311"/>
      <c r="C6" s="311"/>
      <c r="D6" s="118" t="s">
        <v>163</v>
      </c>
      <c r="E6" s="144">
        <f>E7+E70+E73+E86+E103+E109+E122+E166+E198+E206+E215+E255+E258+E267+E271+E273+E280+E286+E291+E300+E302+E304</f>
        <v>82725</v>
      </c>
    </row>
    <row r="7" s="189" customFormat="1" ht="26.1" customHeight="1" spans="1:5">
      <c r="A7" s="312" t="s">
        <v>164</v>
      </c>
      <c r="B7" s="159"/>
      <c r="C7" s="117"/>
      <c r="D7" s="159" t="s">
        <v>165</v>
      </c>
      <c r="E7" s="313">
        <f>SUM(E8:E69)</f>
        <v>7052</v>
      </c>
    </row>
    <row r="8" s="189" customFormat="1" ht="26.1" customHeight="1" spans="1:5">
      <c r="A8" s="312" t="s">
        <v>166</v>
      </c>
      <c r="B8" s="159" t="s">
        <v>167</v>
      </c>
      <c r="C8" s="117" t="s">
        <v>168</v>
      </c>
      <c r="D8" s="159" t="s">
        <v>169</v>
      </c>
      <c r="E8" s="313"/>
    </row>
    <row r="9" s="189" customFormat="1" ht="26.1" customHeight="1" spans="1:5">
      <c r="A9" s="312" t="s">
        <v>166</v>
      </c>
      <c r="B9" s="159" t="s">
        <v>167</v>
      </c>
      <c r="C9" s="117" t="s">
        <v>170</v>
      </c>
      <c r="D9" s="159" t="s">
        <v>171</v>
      </c>
      <c r="E9" s="313"/>
    </row>
    <row r="10" s="189" customFormat="1" ht="26.1" customHeight="1" spans="1:5">
      <c r="A10" s="312" t="s">
        <v>166</v>
      </c>
      <c r="B10" s="159" t="s">
        <v>167</v>
      </c>
      <c r="C10" s="117" t="s">
        <v>172</v>
      </c>
      <c r="D10" s="159" t="s">
        <v>173</v>
      </c>
      <c r="E10" s="313"/>
    </row>
    <row r="11" s="189" customFormat="1" ht="26.1" customHeight="1" spans="1:5">
      <c r="A11" s="312" t="s">
        <v>166</v>
      </c>
      <c r="B11" s="159" t="s">
        <v>167</v>
      </c>
      <c r="C11" s="117" t="s">
        <v>174</v>
      </c>
      <c r="D11" s="159" t="s">
        <v>175</v>
      </c>
      <c r="E11" s="313"/>
    </row>
    <row r="12" s="189" customFormat="1" ht="26.1" customHeight="1" spans="1:5">
      <c r="A12" s="312" t="s">
        <v>166</v>
      </c>
      <c r="B12" s="159" t="s">
        <v>176</v>
      </c>
      <c r="C12" s="117" t="s">
        <v>168</v>
      </c>
      <c r="D12" s="159" t="s">
        <v>169</v>
      </c>
      <c r="E12" s="313"/>
    </row>
    <row r="13" s="189" customFormat="1" ht="26.1" customHeight="1" spans="1:5">
      <c r="A13" s="312" t="s">
        <v>166</v>
      </c>
      <c r="B13" s="159" t="s">
        <v>176</v>
      </c>
      <c r="C13" s="117" t="s">
        <v>170</v>
      </c>
      <c r="D13" s="159" t="s">
        <v>177</v>
      </c>
      <c r="E13" s="313"/>
    </row>
    <row r="14" s="189" customFormat="1" ht="26.1" customHeight="1" spans="1:5">
      <c r="A14" s="312" t="s">
        <v>166</v>
      </c>
      <c r="B14" s="159" t="s">
        <v>176</v>
      </c>
      <c r="C14" s="117" t="s">
        <v>178</v>
      </c>
      <c r="D14" s="159" t="s">
        <v>179</v>
      </c>
      <c r="E14" s="313"/>
    </row>
    <row r="15" s="189" customFormat="1" ht="26.1" customHeight="1" spans="1:5">
      <c r="A15" s="312" t="s">
        <v>166</v>
      </c>
      <c r="B15" s="159" t="s">
        <v>176</v>
      </c>
      <c r="C15" s="117" t="s">
        <v>180</v>
      </c>
      <c r="D15" s="159" t="s">
        <v>181</v>
      </c>
      <c r="E15" s="313"/>
    </row>
    <row r="16" s="189" customFormat="1" ht="26.1" customHeight="1" spans="1:5">
      <c r="A16" s="312" t="s">
        <v>166</v>
      </c>
      <c r="B16" s="159" t="s">
        <v>182</v>
      </c>
      <c r="C16" s="117" t="s">
        <v>168</v>
      </c>
      <c r="D16" s="159" t="s">
        <v>169</v>
      </c>
      <c r="E16" s="313">
        <v>2114</v>
      </c>
    </row>
    <row r="17" s="189" customFormat="1" ht="26.1" customHeight="1" spans="1:5">
      <c r="A17" s="312" t="s">
        <v>166</v>
      </c>
      <c r="B17" s="159" t="s">
        <v>182</v>
      </c>
      <c r="C17" s="117" t="s">
        <v>183</v>
      </c>
      <c r="D17" s="159" t="s">
        <v>184</v>
      </c>
      <c r="E17" s="313"/>
    </row>
    <row r="18" s="189" customFormat="1" ht="26.1" customHeight="1" spans="1:5">
      <c r="A18" s="312" t="s">
        <v>166</v>
      </c>
      <c r="B18" s="312" t="s">
        <v>182</v>
      </c>
      <c r="C18" s="117" t="s">
        <v>185</v>
      </c>
      <c r="D18" s="159" t="s">
        <v>186</v>
      </c>
      <c r="E18" s="313">
        <v>597</v>
      </c>
    </row>
    <row r="19" s="189" customFormat="1" ht="26.1" customHeight="1" spans="1:5">
      <c r="A19" s="312" t="s">
        <v>166</v>
      </c>
      <c r="B19" s="159" t="s">
        <v>182</v>
      </c>
      <c r="C19" s="405" t="s">
        <v>178</v>
      </c>
      <c r="D19" s="159" t="s">
        <v>187</v>
      </c>
      <c r="E19" s="313">
        <v>260</v>
      </c>
    </row>
    <row r="20" s="189" customFormat="1" ht="26.1" customHeight="1" spans="1:5">
      <c r="A20" s="312" t="s">
        <v>166</v>
      </c>
      <c r="B20" s="159" t="s">
        <v>182</v>
      </c>
      <c r="C20" s="405" t="s">
        <v>174</v>
      </c>
      <c r="D20" s="159" t="s">
        <v>188</v>
      </c>
      <c r="E20" s="313">
        <v>29</v>
      </c>
    </row>
    <row r="21" s="189" customFormat="1" ht="26.1" customHeight="1" spans="1:5">
      <c r="A21" s="312" t="s">
        <v>166</v>
      </c>
      <c r="B21" s="159" t="s">
        <v>182</v>
      </c>
      <c r="C21" s="117" t="s">
        <v>189</v>
      </c>
      <c r="D21" s="159" t="s">
        <v>190</v>
      </c>
      <c r="E21" s="313"/>
    </row>
    <row r="22" s="189" customFormat="1" ht="26.1" customHeight="1" spans="1:5">
      <c r="A22" s="312" t="s">
        <v>166</v>
      </c>
      <c r="B22" s="159" t="s">
        <v>182</v>
      </c>
      <c r="C22" s="117" t="s">
        <v>180</v>
      </c>
      <c r="D22" s="159" t="s">
        <v>191</v>
      </c>
      <c r="E22" s="313">
        <v>998</v>
      </c>
    </row>
    <row r="23" s="189" customFormat="1" ht="26.1" customHeight="1" spans="1:5">
      <c r="A23" s="312" t="s">
        <v>166</v>
      </c>
      <c r="B23" s="159" t="s">
        <v>192</v>
      </c>
      <c r="C23" s="117" t="s">
        <v>168</v>
      </c>
      <c r="D23" s="159" t="s">
        <v>169</v>
      </c>
      <c r="E23" s="313">
        <v>44</v>
      </c>
    </row>
    <row r="24" s="189" customFormat="1" ht="26.1" customHeight="1" spans="1:5">
      <c r="A24" s="312" t="s">
        <v>166</v>
      </c>
      <c r="B24" s="405" t="s">
        <v>170</v>
      </c>
      <c r="C24" s="117">
        <v>99</v>
      </c>
      <c r="D24" s="317" t="s">
        <v>193</v>
      </c>
      <c r="E24" s="313">
        <v>55</v>
      </c>
    </row>
    <row r="25" s="189" customFormat="1" ht="26.1" customHeight="1" spans="1:5">
      <c r="A25" s="312" t="s">
        <v>166</v>
      </c>
      <c r="B25" s="159" t="s">
        <v>194</v>
      </c>
      <c r="C25" s="405" t="s">
        <v>168</v>
      </c>
      <c r="D25" s="159" t="s">
        <v>169</v>
      </c>
      <c r="E25" s="313">
        <v>50</v>
      </c>
    </row>
    <row r="26" s="189" customFormat="1" ht="26.1" customHeight="1" spans="1:5">
      <c r="A26" s="312" t="s">
        <v>166</v>
      </c>
      <c r="B26" s="159" t="s">
        <v>194</v>
      </c>
      <c r="C26" s="406" t="s">
        <v>174</v>
      </c>
      <c r="D26" s="159" t="s">
        <v>195</v>
      </c>
      <c r="E26" s="313">
        <v>18</v>
      </c>
    </row>
    <row r="27" s="189" customFormat="1" ht="26.1" customHeight="1" spans="1:5">
      <c r="A27" s="312" t="s">
        <v>166</v>
      </c>
      <c r="B27" s="159" t="s">
        <v>194</v>
      </c>
      <c r="C27" s="318" t="s">
        <v>180</v>
      </c>
      <c r="D27" s="159" t="s">
        <v>196</v>
      </c>
      <c r="E27" s="313">
        <v>19</v>
      </c>
    </row>
    <row r="28" s="189" customFormat="1" ht="26.1" customHeight="1" spans="1:5">
      <c r="A28" s="312" t="s">
        <v>166</v>
      </c>
      <c r="B28" s="159" t="s">
        <v>197</v>
      </c>
      <c r="C28" s="117" t="s">
        <v>168</v>
      </c>
      <c r="D28" s="159" t="s">
        <v>169</v>
      </c>
      <c r="E28" s="313">
        <v>323</v>
      </c>
    </row>
    <row r="29" s="189" customFormat="1" ht="26.1" customHeight="1" spans="1:5">
      <c r="A29" s="312" t="s">
        <v>166</v>
      </c>
      <c r="B29" s="159" t="s">
        <v>197</v>
      </c>
      <c r="C29" s="318" t="s">
        <v>172</v>
      </c>
      <c r="D29" s="317" t="s">
        <v>198</v>
      </c>
      <c r="E29" s="313">
        <v>2</v>
      </c>
    </row>
    <row r="30" s="189" customFormat="1" ht="26.1" customHeight="1" spans="1:5">
      <c r="A30" s="312" t="s">
        <v>166</v>
      </c>
      <c r="B30" s="159" t="s">
        <v>197</v>
      </c>
      <c r="C30" s="117" t="s">
        <v>199</v>
      </c>
      <c r="D30" s="159" t="s">
        <v>200</v>
      </c>
      <c r="E30" s="313">
        <v>85</v>
      </c>
    </row>
    <row r="31" s="189" customFormat="1" ht="26.1" customHeight="1" spans="1:5">
      <c r="A31" s="312" t="s">
        <v>166</v>
      </c>
      <c r="B31" s="159" t="s">
        <v>197</v>
      </c>
      <c r="C31" s="405" t="s">
        <v>174</v>
      </c>
      <c r="D31" s="317" t="s">
        <v>201</v>
      </c>
      <c r="E31" s="313">
        <v>165</v>
      </c>
    </row>
    <row r="32" s="189" customFormat="1" ht="26.1" customHeight="1" spans="1:5">
      <c r="A32" s="312" t="s">
        <v>166</v>
      </c>
      <c r="B32" s="159" t="s">
        <v>197</v>
      </c>
      <c r="C32" s="117" t="s">
        <v>180</v>
      </c>
      <c r="D32" s="159" t="s">
        <v>202</v>
      </c>
      <c r="E32" s="313">
        <v>222</v>
      </c>
    </row>
    <row r="33" s="189" customFormat="1" ht="26.1" customHeight="1" spans="1:5">
      <c r="A33" s="312" t="s">
        <v>166</v>
      </c>
      <c r="B33" s="159" t="s">
        <v>203</v>
      </c>
      <c r="C33" s="318" t="s">
        <v>204</v>
      </c>
      <c r="D33" s="317" t="s">
        <v>205</v>
      </c>
      <c r="E33" s="313">
        <v>1100</v>
      </c>
    </row>
    <row r="34" s="189" customFormat="1" ht="26.1" customHeight="1" spans="1:5">
      <c r="A34" s="312" t="s">
        <v>166</v>
      </c>
      <c r="B34" s="159" t="s">
        <v>206</v>
      </c>
      <c r="C34" s="117" t="s">
        <v>168</v>
      </c>
      <c r="D34" s="159" t="s">
        <v>169</v>
      </c>
      <c r="E34" s="313"/>
    </row>
    <row r="35" s="189" customFormat="1" ht="26.1" customHeight="1" spans="1:5">
      <c r="A35" s="312" t="s">
        <v>166</v>
      </c>
      <c r="B35" s="159" t="s">
        <v>206</v>
      </c>
      <c r="C35" s="117" t="s">
        <v>183</v>
      </c>
      <c r="D35" s="159" t="s">
        <v>184</v>
      </c>
      <c r="E35" s="313"/>
    </row>
    <row r="36" s="189" customFormat="1" ht="26.1" customHeight="1" spans="1:5">
      <c r="A36" s="312" t="s">
        <v>166</v>
      </c>
      <c r="B36" s="117">
        <v>11</v>
      </c>
      <c r="C36" s="117" t="s">
        <v>168</v>
      </c>
      <c r="D36" s="159" t="s">
        <v>169</v>
      </c>
      <c r="E36" s="23">
        <v>53</v>
      </c>
    </row>
    <row r="37" s="189" customFormat="1" ht="26.1" customHeight="1" spans="1:5">
      <c r="A37" s="312" t="s">
        <v>166</v>
      </c>
      <c r="B37" s="117">
        <v>11</v>
      </c>
      <c r="C37" s="318" t="s">
        <v>170</v>
      </c>
      <c r="D37" s="159" t="s">
        <v>207</v>
      </c>
      <c r="E37" s="313">
        <v>8</v>
      </c>
    </row>
    <row r="38" s="189" customFormat="1" ht="26.1" customHeight="1" spans="1:5">
      <c r="A38" s="312" t="s">
        <v>166</v>
      </c>
      <c r="B38" s="117">
        <v>11</v>
      </c>
      <c r="C38" s="318" t="s">
        <v>172</v>
      </c>
      <c r="D38" s="159" t="s">
        <v>208</v>
      </c>
      <c r="E38" s="313">
        <v>20</v>
      </c>
    </row>
    <row r="39" s="189" customFormat="1" ht="26.1" customHeight="1" spans="1:5">
      <c r="A39" s="312" t="s">
        <v>166</v>
      </c>
      <c r="B39" s="159" t="s">
        <v>209</v>
      </c>
      <c r="C39" s="117">
        <v>99</v>
      </c>
      <c r="D39" s="317" t="s">
        <v>210</v>
      </c>
      <c r="E39" s="313">
        <v>21</v>
      </c>
    </row>
    <row r="40" s="189" customFormat="1" ht="26.1" customHeight="1" spans="1:5">
      <c r="A40" s="312" t="s">
        <v>166</v>
      </c>
      <c r="B40" s="159" t="s">
        <v>211</v>
      </c>
      <c r="C40" s="117" t="s">
        <v>168</v>
      </c>
      <c r="D40" s="159" t="s">
        <v>169</v>
      </c>
      <c r="E40" s="313">
        <v>37</v>
      </c>
    </row>
    <row r="41" s="189" customFormat="1" ht="26.1" customHeight="1" spans="1:5">
      <c r="A41" s="312" t="s">
        <v>166</v>
      </c>
      <c r="B41" s="159" t="s">
        <v>211</v>
      </c>
      <c r="C41" s="405" t="s">
        <v>174</v>
      </c>
      <c r="D41" s="159" t="s">
        <v>212</v>
      </c>
      <c r="E41" s="313">
        <v>153</v>
      </c>
    </row>
    <row r="42" s="189" customFormat="1" ht="26.1" customHeight="1" spans="1:5">
      <c r="A42" s="312" t="s">
        <v>166</v>
      </c>
      <c r="B42" s="159" t="s">
        <v>211</v>
      </c>
      <c r="C42" s="117">
        <v>50</v>
      </c>
      <c r="D42" s="159" t="s">
        <v>190</v>
      </c>
      <c r="E42" s="313">
        <v>86</v>
      </c>
    </row>
    <row r="43" s="189" customFormat="1" ht="26.1" customHeight="1" spans="1:5">
      <c r="A43" s="312" t="s">
        <v>166</v>
      </c>
      <c r="B43" s="117">
        <v>13</v>
      </c>
      <c r="C43" s="117">
        <v>99</v>
      </c>
      <c r="D43" s="317" t="s">
        <v>213</v>
      </c>
      <c r="E43" s="313">
        <v>2</v>
      </c>
    </row>
    <row r="44" s="189" customFormat="1" ht="26.1" customHeight="1" spans="1:5">
      <c r="A44" s="312" t="s">
        <v>166</v>
      </c>
      <c r="B44" s="117">
        <v>14</v>
      </c>
      <c r="C44" s="117">
        <v>99</v>
      </c>
      <c r="D44" s="317" t="s">
        <v>214</v>
      </c>
      <c r="E44" s="313"/>
    </row>
    <row r="45" s="189" customFormat="1" ht="26.1" customHeight="1" spans="1:5">
      <c r="A45" s="312" t="s">
        <v>166</v>
      </c>
      <c r="B45" s="117">
        <v>23</v>
      </c>
      <c r="C45" s="117">
        <v>99</v>
      </c>
      <c r="D45" s="317" t="s">
        <v>215</v>
      </c>
      <c r="E45" s="313"/>
    </row>
    <row r="46" s="189" customFormat="1" ht="26.1" customHeight="1" spans="1:5">
      <c r="A46" s="312" t="s">
        <v>166</v>
      </c>
      <c r="B46" s="159" t="s">
        <v>216</v>
      </c>
      <c r="C46" s="117" t="s">
        <v>170</v>
      </c>
      <c r="D46" s="159" t="s">
        <v>217</v>
      </c>
      <c r="E46" s="313"/>
    </row>
    <row r="47" s="189" customFormat="1" ht="26.1" customHeight="1" spans="1:5">
      <c r="A47" s="312" t="s">
        <v>166</v>
      </c>
      <c r="B47" s="159" t="s">
        <v>218</v>
      </c>
      <c r="C47" s="117" t="s">
        <v>168</v>
      </c>
      <c r="D47" s="159" t="s">
        <v>169</v>
      </c>
      <c r="E47" s="313"/>
    </row>
    <row r="48" s="189" customFormat="1" ht="26.1" customHeight="1" spans="1:5">
      <c r="A48" s="312" t="s">
        <v>166</v>
      </c>
      <c r="B48" s="159" t="s">
        <v>219</v>
      </c>
      <c r="C48" s="117" t="s">
        <v>168</v>
      </c>
      <c r="D48" s="159" t="s">
        <v>169</v>
      </c>
      <c r="E48" s="313"/>
    </row>
    <row r="49" s="189" customFormat="1" ht="26.1" customHeight="1" spans="1:5">
      <c r="A49" s="312" t="s">
        <v>166</v>
      </c>
      <c r="B49" s="159" t="s">
        <v>219</v>
      </c>
      <c r="C49" s="318" t="s">
        <v>180</v>
      </c>
      <c r="D49" s="159" t="s">
        <v>220</v>
      </c>
      <c r="E49" s="313">
        <v>5</v>
      </c>
    </row>
    <row r="50" s="189" customFormat="1" ht="26.1" customHeight="1" spans="1:5">
      <c r="A50" s="312" t="s">
        <v>166</v>
      </c>
      <c r="B50" s="159" t="s">
        <v>221</v>
      </c>
      <c r="C50" s="117" t="s">
        <v>168</v>
      </c>
      <c r="D50" s="159" t="s">
        <v>169</v>
      </c>
      <c r="E50" s="313"/>
    </row>
    <row r="51" s="189" customFormat="1" ht="26.1" customHeight="1" spans="1:5">
      <c r="A51" s="319" t="s">
        <v>166</v>
      </c>
      <c r="B51" s="14" t="s">
        <v>221</v>
      </c>
      <c r="C51" s="27" t="s">
        <v>183</v>
      </c>
      <c r="D51" s="14" t="s">
        <v>184</v>
      </c>
      <c r="E51" s="227"/>
    </row>
    <row r="52" s="189" customFormat="1" ht="26.1" customHeight="1" spans="1:5">
      <c r="A52" s="319" t="s">
        <v>166</v>
      </c>
      <c r="B52" s="14" t="s">
        <v>221</v>
      </c>
      <c r="C52" s="27" t="s">
        <v>189</v>
      </c>
      <c r="D52" s="14" t="s">
        <v>190</v>
      </c>
      <c r="E52" s="227"/>
    </row>
    <row r="53" s="189" customFormat="1" ht="26.1" customHeight="1" spans="1:5">
      <c r="A53" s="319" t="s">
        <v>166</v>
      </c>
      <c r="B53" s="14" t="s">
        <v>221</v>
      </c>
      <c r="C53" s="27" t="s">
        <v>180</v>
      </c>
      <c r="D53" s="14" t="s">
        <v>222</v>
      </c>
      <c r="E53" s="227"/>
    </row>
    <row r="54" s="189" customFormat="1" ht="26.1" customHeight="1" spans="1:5">
      <c r="A54" s="319" t="s">
        <v>166</v>
      </c>
      <c r="B54" s="14" t="s">
        <v>223</v>
      </c>
      <c r="C54" s="27" t="s">
        <v>168</v>
      </c>
      <c r="D54" s="14" t="s">
        <v>169</v>
      </c>
      <c r="E54" s="227">
        <v>74</v>
      </c>
    </row>
    <row r="55" s="189" customFormat="1" ht="26.1" customHeight="1" spans="1:5">
      <c r="A55" s="319" t="s">
        <v>166</v>
      </c>
      <c r="B55" s="14" t="s">
        <v>223</v>
      </c>
      <c r="C55" s="407" t="s">
        <v>170</v>
      </c>
      <c r="D55" s="321" t="s">
        <v>224</v>
      </c>
      <c r="E55" s="227"/>
    </row>
    <row r="56" s="189" customFormat="1" ht="26.1" customHeight="1" spans="1:5">
      <c r="A56" s="319" t="s">
        <v>166</v>
      </c>
      <c r="B56" s="14" t="s">
        <v>223</v>
      </c>
      <c r="C56" s="27" t="s">
        <v>180</v>
      </c>
      <c r="D56" s="14" t="s">
        <v>225</v>
      </c>
      <c r="E56" s="227">
        <v>60</v>
      </c>
    </row>
    <row r="57" s="189" customFormat="1" ht="26.1" customHeight="1" spans="1:5">
      <c r="A57" s="319" t="s">
        <v>166</v>
      </c>
      <c r="B57" s="14" t="s">
        <v>226</v>
      </c>
      <c r="C57" s="27" t="s">
        <v>168</v>
      </c>
      <c r="D57" s="14" t="s">
        <v>169</v>
      </c>
      <c r="E57" s="227"/>
    </row>
    <row r="58" s="189" customFormat="1" ht="26.1" customHeight="1" spans="1:5">
      <c r="A58" s="319" t="s">
        <v>166</v>
      </c>
      <c r="B58" s="14" t="s">
        <v>226</v>
      </c>
      <c r="C58" s="27" t="s">
        <v>183</v>
      </c>
      <c r="D58" s="14" t="s">
        <v>184</v>
      </c>
      <c r="E58" s="227"/>
    </row>
    <row r="59" s="189" customFormat="1" ht="26.1" customHeight="1" spans="1:5">
      <c r="A59" s="319" t="s">
        <v>166</v>
      </c>
      <c r="B59" s="14" t="s">
        <v>226</v>
      </c>
      <c r="C59" s="27" t="s">
        <v>189</v>
      </c>
      <c r="D59" s="14" t="s">
        <v>190</v>
      </c>
      <c r="E59" s="227"/>
    </row>
    <row r="60" s="189" customFormat="1" ht="26.1" customHeight="1" spans="1:5">
      <c r="A60" s="319" t="s">
        <v>166</v>
      </c>
      <c r="B60" s="14" t="s">
        <v>227</v>
      </c>
      <c r="C60" s="27" t="s">
        <v>168</v>
      </c>
      <c r="D60" s="14" t="s">
        <v>169</v>
      </c>
      <c r="E60" s="227"/>
    </row>
    <row r="61" s="189" customFormat="1" ht="26.1" customHeight="1" spans="1:5">
      <c r="A61" s="319" t="s">
        <v>166</v>
      </c>
      <c r="B61" s="27">
        <v>36</v>
      </c>
      <c r="C61" s="27">
        <v>99</v>
      </c>
      <c r="D61" s="321" t="s">
        <v>228</v>
      </c>
      <c r="E61" s="227">
        <v>24</v>
      </c>
    </row>
    <row r="62" s="189" customFormat="1" ht="26.1" customHeight="1" spans="1:5">
      <c r="A62" s="319" t="s">
        <v>166</v>
      </c>
      <c r="B62" s="14" t="s">
        <v>229</v>
      </c>
      <c r="C62" s="27" t="s">
        <v>168</v>
      </c>
      <c r="D62" s="14" t="s">
        <v>169</v>
      </c>
      <c r="E62" s="227">
        <v>335</v>
      </c>
    </row>
    <row r="63" s="189" customFormat="1" ht="26.1" customHeight="1" spans="1:5">
      <c r="A63" s="319" t="s">
        <v>166</v>
      </c>
      <c r="B63" s="14" t="s">
        <v>229</v>
      </c>
      <c r="C63" s="407" t="s">
        <v>170</v>
      </c>
      <c r="D63" s="14" t="s">
        <v>230</v>
      </c>
      <c r="E63" s="227"/>
    </row>
    <row r="64" s="189" customFormat="1" ht="26.1" customHeight="1" spans="1:5">
      <c r="A64" s="323" t="s">
        <v>164</v>
      </c>
      <c r="B64" s="407" t="s">
        <v>231</v>
      </c>
      <c r="C64" s="27">
        <v>10</v>
      </c>
      <c r="D64" s="14" t="s">
        <v>232</v>
      </c>
      <c r="E64" s="227"/>
    </row>
    <row r="65" s="189" customFormat="1" ht="26.1" customHeight="1" spans="1:5">
      <c r="A65" s="323" t="s">
        <v>164</v>
      </c>
      <c r="B65" s="27">
        <v>38</v>
      </c>
      <c r="C65" s="27">
        <v>12</v>
      </c>
      <c r="D65" s="14" t="s">
        <v>233</v>
      </c>
      <c r="E65" s="227"/>
    </row>
    <row r="66" s="189" customFormat="1" ht="26.1" customHeight="1" spans="1:5">
      <c r="A66" s="319" t="s">
        <v>166</v>
      </c>
      <c r="B66" s="14" t="s">
        <v>229</v>
      </c>
      <c r="C66" s="27">
        <v>15</v>
      </c>
      <c r="D66" s="14" t="s">
        <v>234</v>
      </c>
      <c r="E66" s="227">
        <v>20</v>
      </c>
    </row>
    <row r="67" s="189" customFormat="1" ht="26.1" customHeight="1" spans="1:5">
      <c r="A67" s="323" t="s">
        <v>164</v>
      </c>
      <c r="B67" s="27">
        <v>38</v>
      </c>
      <c r="C67" s="27">
        <v>16</v>
      </c>
      <c r="D67" s="324" t="s">
        <v>235</v>
      </c>
      <c r="E67" s="227">
        <v>50</v>
      </c>
    </row>
    <row r="68" s="189" customFormat="1" ht="26.1" customHeight="1" spans="1:5">
      <c r="A68" s="319" t="s">
        <v>166</v>
      </c>
      <c r="B68" s="27">
        <v>38</v>
      </c>
      <c r="C68" s="27" t="s">
        <v>180</v>
      </c>
      <c r="D68" s="321" t="s">
        <v>236</v>
      </c>
      <c r="E68" s="227">
        <v>23</v>
      </c>
    </row>
    <row r="69" s="189" customFormat="1" ht="26.1" customHeight="1" spans="1:5">
      <c r="A69" s="319" t="s">
        <v>166</v>
      </c>
      <c r="B69" s="27" t="s">
        <v>180</v>
      </c>
      <c r="C69" s="27" t="s">
        <v>180</v>
      </c>
      <c r="D69" s="321" t="s">
        <v>237</v>
      </c>
      <c r="E69" s="227"/>
    </row>
    <row r="70" s="189" customFormat="1" ht="26.1" customHeight="1" spans="1:5">
      <c r="A70" s="319" t="s">
        <v>238</v>
      </c>
      <c r="B70" s="14"/>
      <c r="C70" s="27"/>
      <c r="D70" s="14" t="s">
        <v>239</v>
      </c>
      <c r="E70" s="227">
        <f>SUM(E71:E72)</f>
        <v>3</v>
      </c>
    </row>
    <row r="71" s="189" customFormat="1" ht="26.1" customHeight="1" spans="1:5">
      <c r="A71" s="319" t="s">
        <v>240</v>
      </c>
      <c r="B71" s="14" t="s">
        <v>197</v>
      </c>
      <c r="C71" s="27" t="s">
        <v>168</v>
      </c>
      <c r="D71" s="14" t="s">
        <v>241</v>
      </c>
      <c r="E71" s="227">
        <v>3</v>
      </c>
    </row>
    <row r="72" s="189" customFormat="1" ht="26.1" customHeight="1" spans="1:5">
      <c r="A72" s="319" t="s">
        <v>240</v>
      </c>
      <c r="B72" s="407" t="s">
        <v>172</v>
      </c>
      <c r="C72" s="407" t="s">
        <v>172</v>
      </c>
      <c r="D72" s="321" t="s">
        <v>242</v>
      </c>
      <c r="E72" s="227"/>
    </row>
    <row r="73" s="189" customFormat="1" ht="26.1" customHeight="1" spans="1:5">
      <c r="A73" s="319" t="s">
        <v>243</v>
      </c>
      <c r="B73" s="14"/>
      <c r="C73" s="27"/>
      <c r="D73" s="14" t="s">
        <v>244</v>
      </c>
      <c r="E73" s="227">
        <f>SUM(E74:E85)</f>
        <v>3830</v>
      </c>
    </row>
    <row r="74" s="189" customFormat="1" ht="26.1" customHeight="1" spans="1:5">
      <c r="A74" s="319" t="s">
        <v>245</v>
      </c>
      <c r="B74" s="14" t="s">
        <v>167</v>
      </c>
      <c r="C74" s="27" t="s">
        <v>168</v>
      </c>
      <c r="D74" s="14" t="s">
        <v>246</v>
      </c>
      <c r="E74" s="227"/>
    </row>
    <row r="75" s="189" customFormat="1" ht="26.1" customHeight="1" spans="1:5">
      <c r="A75" s="319" t="s">
        <v>245</v>
      </c>
      <c r="B75" s="14" t="s">
        <v>167</v>
      </c>
      <c r="C75" s="27" t="s">
        <v>180</v>
      </c>
      <c r="D75" s="14" t="s">
        <v>247</v>
      </c>
      <c r="E75" s="227"/>
    </row>
    <row r="76" s="189" customFormat="1" ht="26.1" customHeight="1" spans="1:5">
      <c r="A76" s="319" t="s">
        <v>245</v>
      </c>
      <c r="B76" s="14" t="s">
        <v>176</v>
      </c>
      <c r="C76" s="27" t="s">
        <v>168</v>
      </c>
      <c r="D76" s="14" t="s">
        <v>169</v>
      </c>
      <c r="E76" s="227">
        <v>1607</v>
      </c>
    </row>
    <row r="77" s="189" customFormat="1" ht="26.1" customHeight="1" spans="1:5">
      <c r="A77" s="319" t="s">
        <v>245</v>
      </c>
      <c r="B77" s="14" t="s">
        <v>176</v>
      </c>
      <c r="C77" s="27" t="s">
        <v>183</v>
      </c>
      <c r="D77" s="14" t="s">
        <v>184</v>
      </c>
      <c r="E77" s="227"/>
    </row>
    <row r="78" s="189" customFormat="1" ht="26.1" customHeight="1" spans="1:5">
      <c r="A78" s="319" t="s">
        <v>245</v>
      </c>
      <c r="B78" s="14" t="s">
        <v>176</v>
      </c>
      <c r="C78" s="27" t="s">
        <v>248</v>
      </c>
      <c r="D78" s="14" t="s">
        <v>200</v>
      </c>
      <c r="E78" s="227"/>
    </row>
    <row r="79" s="189" customFormat="1" ht="26.1" customHeight="1" spans="1:5">
      <c r="A79" s="319" t="s">
        <v>245</v>
      </c>
      <c r="B79" s="14" t="s">
        <v>176</v>
      </c>
      <c r="C79" s="27" t="s">
        <v>249</v>
      </c>
      <c r="D79" s="14" t="s">
        <v>250</v>
      </c>
      <c r="E79" s="227"/>
    </row>
    <row r="80" s="189" customFormat="1" ht="26.1" customHeight="1" spans="1:5">
      <c r="A80" s="319" t="s">
        <v>245</v>
      </c>
      <c r="B80" s="14" t="s">
        <v>176</v>
      </c>
      <c r="C80" s="27" t="s">
        <v>180</v>
      </c>
      <c r="D80" s="14" t="s">
        <v>251</v>
      </c>
      <c r="E80" s="227">
        <v>2221</v>
      </c>
    </row>
    <row r="81" s="189" customFormat="1" ht="26.1" customHeight="1" spans="1:5">
      <c r="A81" s="319" t="s">
        <v>245</v>
      </c>
      <c r="B81" s="14" t="s">
        <v>197</v>
      </c>
      <c r="C81" s="27" t="s">
        <v>168</v>
      </c>
      <c r="D81" s="14" t="s">
        <v>169</v>
      </c>
      <c r="E81" s="227"/>
    </row>
    <row r="82" s="189" customFormat="1" ht="26.1" customHeight="1" spans="1:5">
      <c r="A82" s="319" t="s">
        <v>245</v>
      </c>
      <c r="B82" s="14" t="s">
        <v>197</v>
      </c>
      <c r="C82" s="27" t="s">
        <v>183</v>
      </c>
      <c r="D82" s="14" t="s">
        <v>184</v>
      </c>
      <c r="E82" s="227"/>
    </row>
    <row r="83" s="189" customFormat="1" ht="26.1" customHeight="1" spans="1:5">
      <c r="A83" s="319" t="s">
        <v>245</v>
      </c>
      <c r="B83" s="14" t="s">
        <v>197</v>
      </c>
      <c r="C83" s="407" t="s">
        <v>170</v>
      </c>
      <c r="D83" s="14" t="s">
        <v>252</v>
      </c>
      <c r="E83" s="227">
        <v>2</v>
      </c>
    </row>
    <row r="84" s="189" customFormat="1" ht="26.1" customHeight="1" spans="1:5">
      <c r="A84" s="319" t="s">
        <v>245</v>
      </c>
      <c r="B84" s="14" t="s">
        <v>197</v>
      </c>
      <c r="C84" s="27" t="s">
        <v>199</v>
      </c>
      <c r="D84" s="14" t="s">
        <v>253</v>
      </c>
      <c r="E84" s="227"/>
    </row>
    <row r="85" s="189" customFormat="1" ht="26.1" customHeight="1" spans="1:5">
      <c r="A85" s="319" t="s">
        <v>245</v>
      </c>
      <c r="B85" s="14" t="s">
        <v>197</v>
      </c>
      <c r="C85" s="27" t="s">
        <v>204</v>
      </c>
      <c r="D85" s="14" t="s">
        <v>254</v>
      </c>
      <c r="E85" s="227"/>
    </row>
    <row r="86" s="189" customFormat="1" ht="26.1" customHeight="1" spans="1:5">
      <c r="A86" s="319" t="s">
        <v>255</v>
      </c>
      <c r="B86" s="14"/>
      <c r="C86" s="27"/>
      <c r="D86" s="14" t="s">
        <v>256</v>
      </c>
      <c r="E86" s="227">
        <f>SUM(E87:E102)</f>
        <v>22743</v>
      </c>
    </row>
    <row r="87" s="189" customFormat="1" ht="26.1" customHeight="1" spans="1:5">
      <c r="A87" s="319" t="s">
        <v>257</v>
      </c>
      <c r="B87" s="14" t="s">
        <v>167</v>
      </c>
      <c r="C87" s="27" t="s">
        <v>168</v>
      </c>
      <c r="D87" s="14" t="s">
        <v>169</v>
      </c>
      <c r="E87" s="227">
        <v>64</v>
      </c>
    </row>
    <row r="88" s="189" customFormat="1" ht="26.1" customHeight="1" spans="1:5">
      <c r="A88" s="323" t="s">
        <v>255</v>
      </c>
      <c r="B88" s="323" t="s">
        <v>168</v>
      </c>
      <c r="C88" s="27">
        <v>99</v>
      </c>
      <c r="D88" s="14" t="s">
        <v>258</v>
      </c>
      <c r="E88" s="227">
        <v>0</v>
      </c>
    </row>
    <row r="89" s="189" customFormat="1" ht="26.1" customHeight="1" spans="1:5">
      <c r="A89" s="319" t="s">
        <v>257</v>
      </c>
      <c r="B89" s="14" t="s">
        <v>176</v>
      </c>
      <c r="C89" s="27" t="s">
        <v>168</v>
      </c>
      <c r="D89" s="14" t="s">
        <v>259</v>
      </c>
      <c r="E89" s="27">
        <v>4236</v>
      </c>
    </row>
    <row r="90" s="189" customFormat="1" ht="26.1" customHeight="1" spans="1:5">
      <c r="A90" s="319" t="s">
        <v>257</v>
      </c>
      <c r="B90" s="14" t="s">
        <v>176</v>
      </c>
      <c r="C90" s="27" t="s">
        <v>183</v>
      </c>
      <c r="D90" s="14" t="s">
        <v>260</v>
      </c>
      <c r="E90" s="27">
        <v>7775</v>
      </c>
    </row>
    <row r="91" s="189" customFormat="1" ht="26.1" customHeight="1" spans="1:5">
      <c r="A91" s="319" t="s">
        <v>257</v>
      </c>
      <c r="B91" s="14" t="s">
        <v>176</v>
      </c>
      <c r="C91" s="27" t="s">
        <v>185</v>
      </c>
      <c r="D91" s="14" t="s">
        <v>261</v>
      </c>
      <c r="E91" s="27">
        <v>5263</v>
      </c>
    </row>
    <row r="92" s="189" customFormat="1" ht="26.1" customHeight="1" spans="1:5">
      <c r="A92" s="319" t="s">
        <v>257</v>
      </c>
      <c r="B92" s="14" t="s">
        <v>176</v>
      </c>
      <c r="C92" s="27" t="s">
        <v>170</v>
      </c>
      <c r="D92" s="14" t="s">
        <v>262</v>
      </c>
      <c r="E92" s="27">
        <v>238</v>
      </c>
    </row>
    <row r="93" s="189" customFormat="1" ht="26.1" customHeight="1" spans="1:5">
      <c r="A93" s="319" t="s">
        <v>257</v>
      </c>
      <c r="B93" s="407" t="s">
        <v>183</v>
      </c>
      <c r="C93" s="407" t="s">
        <v>178</v>
      </c>
      <c r="D93" s="321" t="s">
        <v>263</v>
      </c>
      <c r="E93" s="227">
        <v>9</v>
      </c>
    </row>
    <row r="94" s="189" customFormat="1" ht="26.1" customHeight="1" spans="1:5">
      <c r="A94" s="319" t="s">
        <v>257</v>
      </c>
      <c r="B94" s="14" t="s">
        <v>176</v>
      </c>
      <c r="C94" s="27" t="s">
        <v>180</v>
      </c>
      <c r="D94" s="14" t="s">
        <v>264</v>
      </c>
      <c r="E94" s="227">
        <v>3459</v>
      </c>
    </row>
    <row r="95" s="189" customFormat="1" ht="26.1" customHeight="1" spans="1:5">
      <c r="A95" s="319" t="s">
        <v>257</v>
      </c>
      <c r="B95" s="407" t="s">
        <v>185</v>
      </c>
      <c r="C95" s="407" t="s">
        <v>178</v>
      </c>
      <c r="D95" s="324" t="s">
        <v>265</v>
      </c>
      <c r="E95" s="227"/>
    </row>
    <row r="96" s="189" customFormat="1" ht="26.1" customHeight="1" spans="1:5">
      <c r="A96" s="319" t="s">
        <v>257</v>
      </c>
      <c r="B96" s="14" t="s">
        <v>182</v>
      </c>
      <c r="C96" s="27">
        <v>99</v>
      </c>
      <c r="D96" s="321" t="s">
        <v>266</v>
      </c>
      <c r="E96" s="227">
        <v>1</v>
      </c>
    </row>
    <row r="97" s="189" customFormat="1" ht="26.1" customHeight="1" spans="1:5">
      <c r="A97" s="319" t="s">
        <v>257</v>
      </c>
      <c r="B97" s="407" t="s">
        <v>170</v>
      </c>
      <c r="C97" s="27">
        <v>99</v>
      </c>
      <c r="D97" s="321" t="s">
        <v>267</v>
      </c>
      <c r="E97" s="227">
        <v>79</v>
      </c>
    </row>
    <row r="98" s="189" customFormat="1" ht="26.1" customHeight="1" spans="1:5">
      <c r="A98" s="319" t="s">
        <v>257</v>
      </c>
      <c r="B98" s="323" t="s">
        <v>199</v>
      </c>
      <c r="C98" s="323" t="s">
        <v>168</v>
      </c>
      <c r="D98" s="321" t="s">
        <v>268</v>
      </c>
      <c r="E98" s="227">
        <v>4</v>
      </c>
    </row>
    <row r="99" s="189" customFormat="1" ht="26.1" customHeight="1" spans="1:5">
      <c r="A99" s="319" t="s">
        <v>257</v>
      </c>
      <c r="B99" s="407" t="s">
        <v>174</v>
      </c>
      <c r="C99" s="407" t="s">
        <v>185</v>
      </c>
      <c r="D99" s="321" t="s">
        <v>269</v>
      </c>
      <c r="E99" s="227">
        <v>23</v>
      </c>
    </row>
    <row r="100" s="189" customFormat="1" ht="26.1" customHeight="1" spans="1:5">
      <c r="A100" s="323" t="s">
        <v>255</v>
      </c>
      <c r="B100" s="407" t="s">
        <v>270</v>
      </c>
      <c r="C100" s="407" t="s">
        <v>168</v>
      </c>
      <c r="D100" s="321" t="s">
        <v>271</v>
      </c>
      <c r="E100" s="227">
        <v>1</v>
      </c>
    </row>
    <row r="101" s="189" customFormat="1" ht="26.1" customHeight="1" spans="1:5">
      <c r="A101" s="319" t="s">
        <v>257</v>
      </c>
      <c r="B101" s="14" t="s">
        <v>272</v>
      </c>
      <c r="C101" s="27" t="s">
        <v>180</v>
      </c>
      <c r="D101" s="14" t="s">
        <v>273</v>
      </c>
      <c r="E101" s="227">
        <v>1170</v>
      </c>
    </row>
    <row r="102" s="189" customFormat="1" ht="26.1" customHeight="1" spans="1:5">
      <c r="A102" s="319" t="s">
        <v>257</v>
      </c>
      <c r="B102" s="27">
        <v>99</v>
      </c>
      <c r="C102" s="27" t="s">
        <v>180</v>
      </c>
      <c r="D102" s="321" t="s">
        <v>274</v>
      </c>
      <c r="E102" s="227">
        <v>421</v>
      </c>
    </row>
    <row r="103" s="189" customFormat="1" ht="26.1" customHeight="1" spans="1:5">
      <c r="A103" s="319" t="s">
        <v>275</v>
      </c>
      <c r="B103" s="14"/>
      <c r="C103" s="27"/>
      <c r="D103" s="14" t="s">
        <v>276</v>
      </c>
      <c r="E103" s="227">
        <f>SUM(E104:E108)</f>
        <v>909</v>
      </c>
    </row>
    <row r="104" s="189" customFormat="1" ht="26.1" customHeight="1" spans="1:5">
      <c r="A104" s="319" t="s">
        <v>277</v>
      </c>
      <c r="B104" s="14" t="s">
        <v>167</v>
      </c>
      <c r="C104" s="27" t="s">
        <v>168</v>
      </c>
      <c r="D104" s="14" t="s">
        <v>169</v>
      </c>
      <c r="E104" s="227">
        <v>498</v>
      </c>
    </row>
    <row r="105" s="189" customFormat="1" ht="26.1" customHeight="1" spans="1:5">
      <c r="A105" s="319" t="s">
        <v>277</v>
      </c>
      <c r="B105" s="14" t="s">
        <v>167</v>
      </c>
      <c r="C105" s="27" t="s">
        <v>180</v>
      </c>
      <c r="D105" s="14" t="s">
        <v>278</v>
      </c>
      <c r="E105" s="227">
        <v>393</v>
      </c>
    </row>
    <row r="106" s="189" customFormat="1" ht="26.1" customHeight="1" spans="1:5">
      <c r="A106" s="319" t="s">
        <v>277</v>
      </c>
      <c r="B106" s="14" t="s">
        <v>192</v>
      </c>
      <c r="C106" s="27" t="s">
        <v>180</v>
      </c>
      <c r="D106" s="14" t="s">
        <v>279</v>
      </c>
      <c r="E106" s="227"/>
    </row>
    <row r="107" s="189" customFormat="1" ht="26.1" customHeight="1" spans="1:5">
      <c r="A107" s="319" t="s">
        <v>277</v>
      </c>
      <c r="B107" s="14" t="s">
        <v>203</v>
      </c>
      <c r="C107" s="27" t="s">
        <v>168</v>
      </c>
      <c r="D107" s="14" t="s">
        <v>280</v>
      </c>
      <c r="E107" s="227"/>
    </row>
    <row r="108" s="189" customFormat="1" ht="26.1" customHeight="1" spans="1:5">
      <c r="A108" s="319" t="s">
        <v>277</v>
      </c>
      <c r="B108" s="27">
        <v>99</v>
      </c>
      <c r="C108" s="27">
        <v>99</v>
      </c>
      <c r="D108" s="321" t="s">
        <v>281</v>
      </c>
      <c r="E108" s="227">
        <v>18</v>
      </c>
    </row>
    <row r="109" s="189" customFormat="1" ht="26.1" customHeight="1" spans="1:5">
      <c r="A109" s="319" t="s">
        <v>282</v>
      </c>
      <c r="B109" s="14"/>
      <c r="C109" s="27"/>
      <c r="D109" s="14" t="s">
        <v>283</v>
      </c>
      <c r="E109" s="227">
        <f>SUM(E110:E121)</f>
        <v>314</v>
      </c>
    </row>
    <row r="110" s="189" customFormat="1" ht="26.1" customHeight="1" spans="1:5">
      <c r="A110" s="319" t="s">
        <v>284</v>
      </c>
      <c r="B110" s="14" t="s">
        <v>167</v>
      </c>
      <c r="C110" s="27" t="s">
        <v>168</v>
      </c>
      <c r="D110" s="14" t="s">
        <v>169</v>
      </c>
      <c r="E110" s="227">
        <v>4</v>
      </c>
    </row>
    <row r="111" s="189" customFormat="1" ht="26.1" customHeight="1" spans="1:5">
      <c r="A111" s="319" t="s">
        <v>284</v>
      </c>
      <c r="B111" s="14" t="s">
        <v>167</v>
      </c>
      <c r="C111" s="27" t="s">
        <v>170</v>
      </c>
      <c r="D111" s="14" t="s">
        <v>285</v>
      </c>
      <c r="E111" s="227"/>
    </row>
    <row r="112" s="189" customFormat="1" ht="26.1" customHeight="1" spans="1:5">
      <c r="A112" s="319" t="s">
        <v>284</v>
      </c>
      <c r="B112" s="14" t="s">
        <v>167</v>
      </c>
      <c r="C112" s="27" t="s">
        <v>174</v>
      </c>
      <c r="D112" s="14" t="s">
        <v>286</v>
      </c>
      <c r="E112" s="227"/>
    </row>
    <row r="113" s="189" customFormat="1" ht="26.1" customHeight="1" spans="1:5">
      <c r="A113" s="319" t="s">
        <v>284</v>
      </c>
      <c r="B113" s="14" t="s">
        <v>167</v>
      </c>
      <c r="C113" s="27" t="s">
        <v>270</v>
      </c>
      <c r="D113" s="14" t="s">
        <v>287</v>
      </c>
      <c r="E113" s="227"/>
    </row>
    <row r="114" s="189" customFormat="1" ht="26.1" customHeight="1" spans="1:5">
      <c r="A114" s="319" t="s">
        <v>284</v>
      </c>
      <c r="B114" s="14" t="s">
        <v>167</v>
      </c>
      <c r="C114" s="27">
        <v>99</v>
      </c>
      <c r="D114" s="321" t="s">
        <v>288</v>
      </c>
      <c r="E114" s="227">
        <v>177</v>
      </c>
    </row>
    <row r="115" s="189" customFormat="1" ht="26.1" customHeight="1" spans="1:5">
      <c r="A115" s="319" t="s">
        <v>284</v>
      </c>
      <c r="B115" s="14" t="s">
        <v>176</v>
      </c>
      <c r="C115" s="27" t="s">
        <v>168</v>
      </c>
      <c r="D115" s="14" t="s">
        <v>169</v>
      </c>
      <c r="E115" s="227"/>
    </row>
    <row r="116" s="189" customFormat="1" ht="26.1" customHeight="1" spans="1:5">
      <c r="A116" s="319" t="s">
        <v>284</v>
      </c>
      <c r="B116" s="14" t="s">
        <v>176</v>
      </c>
      <c r="C116" s="27" t="s">
        <v>170</v>
      </c>
      <c r="D116" s="14" t="s">
        <v>289</v>
      </c>
      <c r="E116" s="227">
        <v>7</v>
      </c>
    </row>
    <row r="117" s="189" customFormat="1" ht="26.1" customHeight="1" spans="1:5">
      <c r="A117" s="319" t="s">
        <v>284</v>
      </c>
      <c r="B117" s="323" t="s">
        <v>172</v>
      </c>
      <c r="C117" s="323" t="s">
        <v>199</v>
      </c>
      <c r="D117" s="14" t="s">
        <v>290</v>
      </c>
      <c r="E117" s="227"/>
    </row>
    <row r="118" s="189" customFormat="1" ht="26.1" customHeight="1" spans="1:5">
      <c r="A118" s="319" t="s">
        <v>284</v>
      </c>
      <c r="B118" s="14" t="s">
        <v>197</v>
      </c>
      <c r="C118" s="27">
        <v>99</v>
      </c>
      <c r="D118" s="14" t="s">
        <v>291</v>
      </c>
      <c r="E118" s="227"/>
    </row>
    <row r="119" s="189" customFormat="1" ht="26.1" customHeight="1" spans="1:5">
      <c r="A119" s="319" t="s">
        <v>284</v>
      </c>
      <c r="B119" s="323" t="s">
        <v>174</v>
      </c>
      <c r="C119" s="27">
        <v>99</v>
      </c>
      <c r="D119" s="14" t="s">
        <v>292</v>
      </c>
      <c r="E119" s="227">
        <v>96</v>
      </c>
    </row>
    <row r="120" s="189" customFormat="1" ht="26.1" customHeight="1" spans="1:5">
      <c r="A120" s="319" t="s">
        <v>284</v>
      </c>
      <c r="B120" s="14" t="s">
        <v>293</v>
      </c>
      <c r="C120" s="407" t="s">
        <v>185</v>
      </c>
      <c r="D120" s="321" t="s">
        <v>294</v>
      </c>
      <c r="E120" s="227"/>
    </row>
    <row r="121" s="189" customFormat="1" ht="26.1" customHeight="1" spans="1:5">
      <c r="A121" s="319" t="s">
        <v>284</v>
      </c>
      <c r="B121" s="14" t="s">
        <v>293</v>
      </c>
      <c r="C121" s="27">
        <v>99</v>
      </c>
      <c r="D121" s="321" t="s">
        <v>295</v>
      </c>
      <c r="E121" s="227">
        <v>30</v>
      </c>
    </row>
    <row r="122" s="189" customFormat="1" ht="26.1" customHeight="1" spans="1:5">
      <c r="A122" s="319" t="s">
        <v>296</v>
      </c>
      <c r="B122" s="14"/>
      <c r="C122" s="27"/>
      <c r="D122" s="14" t="s">
        <v>297</v>
      </c>
      <c r="E122" s="227">
        <f>SUM(E123:E165)</f>
        <v>11233</v>
      </c>
    </row>
    <row r="123" s="189" customFormat="1" ht="26.1" customHeight="1" spans="1:5">
      <c r="A123" s="319" t="s">
        <v>298</v>
      </c>
      <c r="B123" s="14" t="s">
        <v>167</v>
      </c>
      <c r="C123" s="27" t="s">
        <v>168</v>
      </c>
      <c r="D123" s="14" t="s">
        <v>169</v>
      </c>
      <c r="E123" s="227">
        <v>912</v>
      </c>
    </row>
    <row r="124" s="189" customFormat="1" ht="26.1" customHeight="1" spans="1:5">
      <c r="A124" s="319" t="s">
        <v>298</v>
      </c>
      <c r="B124" s="14" t="s">
        <v>167</v>
      </c>
      <c r="C124" s="27" t="s">
        <v>185</v>
      </c>
      <c r="D124" s="14" t="s">
        <v>186</v>
      </c>
      <c r="E124" s="227"/>
    </row>
    <row r="125" s="189" customFormat="1" ht="26.1" customHeight="1" spans="1:5">
      <c r="A125" s="319" t="s">
        <v>298</v>
      </c>
      <c r="B125" s="14" t="s">
        <v>167</v>
      </c>
      <c r="C125" s="27" t="s">
        <v>174</v>
      </c>
      <c r="D125" s="14" t="s">
        <v>200</v>
      </c>
      <c r="E125" s="227">
        <v>2</v>
      </c>
    </row>
    <row r="126" s="189" customFormat="1" ht="26.1" customHeight="1" spans="1:5">
      <c r="A126" s="319" t="s">
        <v>298</v>
      </c>
      <c r="B126" s="14" t="s">
        <v>167</v>
      </c>
      <c r="C126" s="27" t="s">
        <v>270</v>
      </c>
      <c r="D126" s="14" t="s">
        <v>299</v>
      </c>
      <c r="E126" s="227"/>
    </row>
    <row r="127" s="189" customFormat="1" ht="26.1" customHeight="1" spans="1:5">
      <c r="A127" s="319" t="s">
        <v>298</v>
      </c>
      <c r="B127" s="14" t="s">
        <v>167</v>
      </c>
      <c r="C127" s="27" t="s">
        <v>300</v>
      </c>
      <c r="D127" s="14" t="s">
        <v>301</v>
      </c>
      <c r="E127" s="227"/>
    </row>
    <row r="128" s="189" customFormat="1" ht="26.1" customHeight="1" spans="1:5">
      <c r="A128" s="319" t="s">
        <v>298</v>
      </c>
      <c r="B128" s="14" t="s">
        <v>167</v>
      </c>
      <c r="C128" s="27">
        <v>99</v>
      </c>
      <c r="D128" s="14" t="s">
        <v>302</v>
      </c>
      <c r="E128" s="227">
        <v>10</v>
      </c>
    </row>
    <row r="129" s="189" customFormat="1" ht="26.1" customHeight="1" spans="1:5">
      <c r="A129" s="319" t="s">
        <v>298</v>
      </c>
      <c r="B129" s="14" t="s">
        <v>176</v>
      </c>
      <c r="C129" s="27" t="s">
        <v>168</v>
      </c>
      <c r="D129" s="14" t="s">
        <v>169</v>
      </c>
      <c r="E129" s="227">
        <v>270</v>
      </c>
    </row>
    <row r="130" s="189" customFormat="1" ht="26.1" customHeight="1" spans="1:5">
      <c r="A130" s="319" t="s">
        <v>298</v>
      </c>
      <c r="B130" s="14" t="s">
        <v>176</v>
      </c>
      <c r="C130" s="27" t="s">
        <v>183</v>
      </c>
      <c r="D130" s="14" t="s">
        <v>184</v>
      </c>
      <c r="E130" s="227"/>
    </row>
    <row r="131" s="189" customFormat="1" ht="26.1" customHeight="1" spans="1:5">
      <c r="A131" s="319" t="s">
        <v>298</v>
      </c>
      <c r="B131" s="14" t="s">
        <v>176</v>
      </c>
      <c r="C131" s="27" t="s">
        <v>174</v>
      </c>
      <c r="D131" s="14" t="s">
        <v>303</v>
      </c>
      <c r="E131" s="227">
        <v>2142</v>
      </c>
    </row>
    <row r="132" s="189" customFormat="1" ht="26.1" customHeight="1" spans="1:5">
      <c r="A132" s="319" t="s">
        <v>298</v>
      </c>
      <c r="B132" s="14" t="s">
        <v>176</v>
      </c>
      <c r="C132" s="27" t="s">
        <v>180</v>
      </c>
      <c r="D132" s="14" t="s">
        <v>304</v>
      </c>
      <c r="E132" s="227">
        <v>10</v>
      </c>
    </row>
    <row r="133" s="189" customFormat="1" ht="26.1" customHeight="1" spans="1:5">
      <c r="A133" s="319" t="s">
        <v>298</v>
      </c>
      <c r="B133" s="14" t="s">
        <v>194</v>
      </c>
      <c r="C133" s="27" t="s">
        <v>185</v>
      </c>
      <c r="D133" s="14" t="s">
        <v>305</v>
      </c>
      <c r="E133" s="227"/>
    </row>
    <row r="134" s="189" customFormat="1" ht="26.1" customHeight="1" spans="1:5">
      <c r="A134" s="319" t="s">
        <v>298</v>
      </c>
      <c r="B134" s="14" t="s">
        <v>194</v>
      </c>
      <c r="C134" s="27" t="s">
        <v>178</v>
      </c>
      <c r="D134" s="14" t="s">
        <v>306</v>
      </c>
      <c r="E134" s="227">
        <v>2774</v>
      </c>
    </row>
    <row r="135" s="189" customFormat="1" ht="26.1" customHeight="1" spans="1:5">
      <c r="A135" s="319" t="s">
        <v>298</v>
      </c>
      <c r="B135" s="14" t="s">
        <v>194</v>
      </c>
      <c r="C135" s="27" t="s">
        <v>172</v>
      </c>
      <c r="D135" s="14" t="s">
        <v>307</v>
      </c>
      <c r="E135" s="227">
        <v>26</v>
      </c>
    </row>
    <row r="136" s="189" customFormat="1" ht="26.1" customHeight="1" spans="1:5">
      <c r="A136" s="323" t="s">
        <v>296</v>
      </c>
      <c r="B136" s="323" t="s">
        <v>178</v>
      </c>
      <c r="C136" s="27">
        <v>99</v>
      </c>
      <c r="D136" s="14" t="s">
        <v>308</v>
      </c>
      <c r="E136" s="227">
        <v>16</v>
      </c>
    </row>
    <row r="137" s="189" customFormat="1" ht="26.1" customHeight="1" spans="1:5">
      <c r="A137" s="319" t="s">
        <v>298</v>
      </c>
      <c r="B137" s="14" t="s">
        <v>194</v>
      </c>
      <c r="C137" s="407" t="s">
        <v>199</v>
      </c>
      <c r="D137" s="14" t="s">
        <v>309</v>
      </c>
      <c r="E137" s="227"/>
    </row>
    <row r="138" s="189" customFormat="1" ht="26.1" customHeight="1" spans="1:5">
      <c r="A138" s="319" t="s">
        <v>298</v>
      </c>
      <c r="B138" s="14" t="s">
        <v>203</v>
      </c>
      <c r="C138" s="27" t="s">
        <v>183</v>
      </c>
      <c r="D138" s="14" t="s">
        <v>310</v>
      </c>
      <c r="E138" s="227"/>
    </row>
    <row r="139" s="189" customFormat="1" ht="26.1" customHeight="1" spans="1:5">
      <c r="A139" s="319" t="s">
        <v>298</v>
      </c>
      <c r="B139" s="14" t="s">
        <v>203</v>
      </c>
      <c r="C139" s="27" t="s">
        <v>178</v>
      </c>
      <c r="D139" s="14" t="s">
        <v>311</v>
      </c>
      <c r="E139" s="227"/>
    </row>
    <row r="140" s="189" customFormat="1" ht="26.1" customHeight="1" spans="1:5">
      <c r="A140" s="319" t="s">
        <v>298</v>
      </c>
      <c r="B140" s="14" t="s">
        <v>203</v>
      </c>
      <c r="C140" s="27" t="s">
        <v>180</v>
      </c>
      <c r="D140" s="14" t="s">
        <v>312</v>
      </c>
      <c r="E140" s="227">
        <v>226</v>
      </c>
    </row>
    <row r="141" s="189" customFormat="1" ht="26.1" customHeight="1" spans="1:5">
      <c r="A141" s="319" t="s">
        <v>298</v>
      </c>
      <c r="B141" s="14" t="s">
        <v>206</v>
      </c>
      <c r="C141" s="27" t="s">
        <v>168</v>
      </c>
      <c r="D141" s="14" t="s">
        <v>313</v>
      </c>
      <c r="E141" s="227">
        <v>288</v>
      </c>
    </row>
    <row r="142" s="189" customFormat="1" ht="26.1" customHeight="1" spans="1:5">
      <c r="A142" s="319" t="s">
        <v>298</v>
      </c>
      <c r="B142" s="14" t="s">
        <v>206</v>
      </c>
      <c r="C142" s="407" t="s">
        <v>183</v>
      </c>
      <c r="D142" s="321" t="s">
        <v>314</v>
      </c>
      <c r="E142" s="227">
        <v>4</v>
      </c>
    </row>
    <row r="143" s="189" customFormat="1" ht="26.1" customHeight="1" spans="1:5">
      <c r="A143" s="319" t="s">
        <v>298</v>
      </c>
      <c r="B143" s="14" t="s">
        <v>206</v>
      </c>
      <c r="C143" s="27" t="s">
        <v>185</v>
      </c>
      <c r="D143" s="14" t="s">
        <v>315</v>
      </c>
      <c r="E143" s="227"/>
    </row>
    <row r="144" s="189" customFormat="1" ht="26.1" customHeight="1" spans="1:5">
      <c r="A144" s="319" t="s">
        <v>298</v>
      </c>
      <c r="B144" s="14" t="s">
        <v>206</v>
      </c>
      <c r="C144" s="27" t="s">
        <v>178</v>
      </c>
      <c r="D144" s="14" t="s">
        <v>316</v>
      </c>
      <c r="E144" s="227">
        <v>601</v>
      </c>
    </row>
    <row r="145" s="189" customFormat="1" ht="26.1" customHeight="1" spans="1:5">
      <c r="A145" s="319" t="s">
        <v>298</v>
      </c>
      <c r="B145" s="14" t="s">
        <v>206</v>
      </c>
      <c r="C145" s="407" t="s">
        <v>172</v>
      </c>
      <c r="D145" s="321" t="s">
        <v>317</v>
      </c>
      <c r="E145" s="227"/>
    </row>
    <row r="146" s="189" customFormat="1" ht="26.1" customHeight="1" spans="1:5">
      <c r="A146" s="319" t="s">
        <v>298</v>
      </c>
      <c r="B146" s="14" t="s">
        <v>206</v>
      </c>
      <c r="C146" s="27" t="s">
        <v>180</v>
      </c>
      <c r="D146" s="14" t="s">
        <v>318</v>
      </c>
      <c r="E146" s="227">
        <v>95</v>
      </c>
    </row>
    <row r="147" s="189" customFormat="1" ht="26.1" customHeight="1" spans="1:5">
      <c r="A147" s="319" t="s">
        <v>298</v>
      </c>
      <c r="B147" s="14" t="s">
        <v>272</v>
      </c>
      <c r="C147" s="407" t="s">
        <v>168</v>
      </c>
      <c r="D147" s="321" t="s">
        <v>319</v>
      </c>
      <c r="E147" s="227">
        <v>97</v>
      </c>
    </row>
    <row r="148" s="189" customFormat="1" ht="26.1" customHeight="1" spans="1:5">
      <c r="A148" s="319" t="s">
        <v>298</v>
      </c>
      <c r="B148" s="14" t="s">
        <v>272</v>
      </c>
      <c r="C148" s="407" t="s">
        <v>170</v>
      </c>
      <c r="D148" s="321" t="s">
        <v>320</v>
      </c>
      <c r="E148" s="227"/>
    </row>
    <row r="149" s="189" customFormat="1" ht="26.1" customHeight="1" spans="1:5">
      <c r="A149" s="319" t="s">
        <v>298</v>
      </c>
      <c r="B149" s="14" t="s">
        <v>272</v>
      </c>
      <c r="C149" s="27" t="s">
        <v>180</v>
      </c>
      <c r="D149" s="14" t="s">
        <v>321</v>
      </c>
      <c r="E149" s="227"/>
    </row>
    <row r="150" s="189" customFormat="1" ht="26.1" customHeight="1" spans="1:5">
      <c r="A150" s="319" t="s">
        <v>298</v>
      </c>
      <c r="B150" s="14" t="s">
        <v>322</v>
      </c>
      <c r="C150" s="407" t="s">
        <v>168</v>
      </c>
      <c r="D150" s="321" t="s">
        <v>323</v>
      </c>
      <c r="E150" s="227">
        <v>1</v>
      </c>
    </row>
    <row r="151" s="189" customFormat="1" ht="26.1" customHeight="1" spans="1:5">
      <c r="A151" s="319" t="s">
        <v>298</v>
      </c>
      <c r="B151" s="14" t="s">
        <v>322</v>
      </c>
      <c r="C151" s="407" t="s">
        <v>183</v>
      </c>
      <c r="D151" s="321" t="s">
        <v>324</v>
      </c>
      <c r="E151" s="227"/>
    </row>
    <row r="152" s="189" customFormat="1" ht="26.1" customHeight="1" spans="1:5">
      <c r="A152" s="319" t="s">
        <v>298</v>
      </c>
      <c r="B152" s="14" t="s">
        <v>322</v>
      </c>
      <c r="C152" s="27" t="s">
        <v>178</v>
      </c>
      <c r="D152" s="321" t="s">
        <v>325</v>
      </c>
      <c r="E152" s="227">
        <v>2</v>
      </c>
    </row>
    <row r="153" s="189" customFormat="1" ht="26.1" customHeight="1" spans="1:5">
      <c r="A153" s="319" t="s">
        <v>298</v>
      </c>
      <c r="B153" s="14" t="s">
        <v>322</v>
      </c>
      <c r="C153" s="407" t="s">
        <v>172</v>
      </c>
      <c r="D153" s="321" t="s">
        <v>326</v>
      </c>
      <c r="E153" s="227">
        <v>60</v>
      </c>
    </row>
    <row r="154" s="189" customFormat="1" ht="26.1" customHeight="1" spans="1:5">
      <c r="A154" s="319" t="s">
        <v>298</v>
      </c>
      <c r="B154" s="14" t="s">
        <v>322</v>
      </c>
      <c r="C154" s="27" t="s">
        <v>180</v>
      </c>
      <c r="D154" s="14" t="s">
        <v>327</v>
      </c>
      <c r="E154" s="227">
        <v>280</v>
      </c>
    </row>
    <row r="155" s="189" customFormat="1" ht="26.1" customHeight="1" spans="1:5">
      <c r="A155" s="319" t="s">
        <v>298</v>
      </c>
      <c r="B155" s="14" t="s">
        <v>209</v>
      </c>
      <c r="C155" s="27" t="s">
        <v>183</v>
      </c>
      <c r="D155" s="14" t="s">
        <v>184</v>
      </c>
      <c r="E155" s="227"/>
    </row>
    <row r="156" s="189" customFormat="1" ht="26.1" customHeight="1" spans="1:5">
      <c r="A156" s="319" t="s">
        <v>298</v>
      </c>
      <c r="B156" s="14" t="s">
        <v>209</v>
      </c>
      <c r="C156" s="407" t="s">
        <v>170</v>
      </c>
      <c r="D156" s="14" t="s">
        <v>328</v>
      </c>
      <c r="E156" s="227">
        <v>51</v>
      </c>
    </row>
    <row r="157" s="189" customFormat="1" ht="26.1" customHeight="1" spans="1:5">
      <c r="A157" s="319" t="s">
        <v>298</v>
      </c>
      <c r="B157" s="14" t="s">
        <v>209</v>
      </c>
      <c r="C157" s="407" t="s">
        <v>178</v>
      </c>
      <c r="D157" s="14" t="s">
        <v>329</v>
      </c>
      <c r="E157" s="227">
        <v>6</v>
      </c>
    </row>
    <row r="158" s="189" customFormat="1" ht="26.1" customHeight="1" spans="1:5">
      <c r="A158" s="319" t="s">
        <v>298</v>
      </c>
      <c r="B158" s="14" t="s">
        <v>209</v>
      </c>
      <c r="C158" s="27">
        <v>99</v>
      </c>
      <c r="D158" s="14" t="s">
        <v>330</v>
      </c>
      <c r="E158" s="227">
        <v>80</v>
      </c>
    </row>
    <row r="159" s="189" customFormat="1" ht="26.1" customHeight="1" spans="1:5">
      <c r="A159" s="319" t="s">
        <v>298</v>
      </c>
      <c r="B159" s="14" t="s">
        <v>331</v>
      </c>
      <c r="C159" s="27" t="s">
        <v>168</v>
      </c>
      <c r="D159" s="14" t="s">
        <v>332</v>
      </c>
      <c r="E159" s="227"/>
    </row>
    <row r="160" s="189" customFormat="1" ht="26.1" customHeight="1" spans="1:5">
      <c r="A160" s="319" t="s">
        <v>298</v>
      </c>
      <c r="B160" s="14" t="s">
        <v>331</v>
      </c>
      <c r="C160" s="27" t="s">
        <v>183</v>
      </c>
      <c r="D160" s="14" t="s">
        <v>333</v>
      </c>
      <c r="E160" s="227"/>
    </row>
    <row r="161" s="189" customFormat="1" ht="26.1" customHeight="1" spans="1:5">
      <c r="A161" s="319" t="s">
        <v>298</v>
      </c>
      <c r="B161" s="14" t="s">
        <v>334</v>
      </c>
      <c r="C161" s="27" t="s">
        <v>168</v>
      </c>
      <c r="D161" s="14" t="s">
        <v>335</v>
      </c>
      <c r="E161" s="227"/>
    </row>
    <row r="162" s="189" customFormat="1" ht="26.1" customHeight="1" spans="1:5">
      <c r="A162" s="319" t="s">
        <v>298</v>
      </c>
      <c r="B162" s="14" t="s">
        <v>336</v>
      </c>
      <c r="C162" s="27" t="s">
        <v>183</v>
      </c>
      <c r="D162" s="14" t="s">
        <v>337</v>
      </c>
      <c r="E162" s="227"/>
    </row>
    <row r="163" s="189" customFormat="1" ht="26.1" customHeight="1" spans="1:5">
      <c r="A163" s="319" t="s">
        <v>298</v>
      </c>
      <c r="B163" s="14" t="s">
        <v>338</v>
      </c>
      <c r="C163" s="27" t="s">
        <v>183</v>
      </c>
      <c r="D163" s="14" t="s">
        <v>339</v>
      </c>
      <c r="E163" s="227"/>
    </row>
    <row r="164" s="189" customFormat="1" ht="26.1" customHeight="1" spans="1:5">
      <c r="A164" s="319" t="s">
        <v>298</v>
      </c>
      <c r="B164" s="14" t="s">
        <v>216</v>
      </c>
      <c r="C164" s="27" t="s">
        <v>183</v>
      </c>
      <c r="D164" s="14" t="s">
        <v>340</v>
      </c>
      <c r="E164" s="227">
        <v>495</v>
      </c>
    </row>
    <row r="165" s="189" customFormat="1" ht="26.1" customHeight="1" spans="1:5">
      <c r="A165" s="319" t="s">
        <v>298</v>
      </c>
      <c r="B165" s="14" t="s">
        <v>293</v>
      </c>
      <c r="C165" s="27" t="s">
        <v>180</v>
      </c>
      <c r="D165" s="14" t="s">
        <v>341</v>
      </c>
      <c r="E165" s="227">
        <v>2785</v>
      </c>
    </row>
    <row r="166" s="189" customFormat="1" ht="26.1" customHeight="1" spans="1:5">
      <c r="A166" s="319" t="s">
        <v>342</v>
      </c>
      <c r="B166" s="14"/>
      <c r="C166" s="27"/>
      <c r="D166" s="14" t="s">
        <v>343</v>
      </c>
      <c r="E166" s="227">
        <f>SUM(E167:E197)</f>
        <v>6686</v>
      </c>
    </row>
    <row r="167" s="189" customFormat="1" ht="26.1" customHeight="1" spans="1:5">
      <c r="A167" s="319" t="s">
        <v>344</v>
      </c>
      <c r="B167" s="14" t="s">
        <v>167</v>
      </c>
      <c r="C167" s="27" t="s">
        <v>168</v>
      </c>
      <c r="D167" s="14" t="s">
        <v>169</v>
      </c>
      <c r="E167" s="227">
        <v>266</v>
      </c>
    </row>
    <row r="168" s="189" customFormat="1" ht="26.1" customHeight="1" spans="1:5">
      <c r="A168" s="319" t="s">
        <v>344</v>
      </c>
      <c r="B168" s="14" t="s">
        <v>167</v>
      </c>
      <c r="C168" s="27" t="s">
        <v>183</v>
      </c>
      <c r="D168" s="14" t="s">
        <v>184</v>
      </c>
      <c r="E168" s="227"/>
    </row>
    <row r="169" s="189" customFormat="1" ht="26.1" customHeight="1" spans="1:5">
      <c r="A169" s="319" t="s">
        <v>344</v>
      </c>
      <c r="B169" s="14" t="s">
        <v>167</v>
      </c>
      <c r="C169" s="27" t="s">
        <v>180</v>
      </c>
      <c r="D169" s="14" t="s">
        <v>345</v>
      </c>
      <c r="E169" s="227">
        <v>7</v>
      </c>
    </row>
    <row r="170" s="189" customFormat="1" ht="26.1" customHeight="1" spans="1:5">
      <c r="A170" s="319" t="s">
        <v>344</v>
      </c>
      <c r="B170" s="14" t="s">
        <v>176</v>
      </c>
      <c r="C170" s="27" t="s">
        <v>168</v>
      </c>
      <c r="D170" s="14" t="s">
        <v>346</v>
      </c>
      <c r="E170" s="227"/>
    </row>
    <row r="171" s="189" customFormat="1" ht="26.1" customHeight="1" spans="1:5">
      <c r="A171" s="319" t="s">
        <v>344</v>
      </c>
      <c r="B171" s="14" t="s">
        <v>176</v>
      </c>
      <c r="C171" s="27" t="s">
        <v>183</v>
      </c>
      <c r="D171" s="14" t="s">
        <v>347</v>
      </c>
      <c r="E171" s="227"/>
    </row>
    <row r="172" s="189" customFormat="1" ht="26.1" customHeight="1" spans="1:5">
      <c r="A172" s="319" t="s">
        <v>344</v>
      </c>
      <c r="B172" s="14" t="s">
        <v>176</v>
      </c>
      <c r="C172" s="27">
        <v>99</v>
      </c>
      <c r="D172" s="14" t="s">
        <v>348</v>
      </c>
      <c r="E172" s="227"/>
    </row>
    <row r="173" s="189" customFormat="1" ht="26.1" customHeight="1" spans="1:5">
      <c r="A173" s="319" t="s">
        <v>344</v>
      </c>
      <c r="B173" s="14" t="s">
        <v>182</v>
      </c>
      <c r="C173" s="27" t="s">
        <v>168</v>
      </c>
      <c r="D173" s="14" t="s">
        <v>349</v>
      </c>
      <c r="E173" s="227">
        <v>26</v>
      </c>
    </row>
    <row r="174" s="189" customFormat="1" ht="26.1" customHeight="1" spans="1:5">
      <c r="A174" s="319" t="s">
        <v>344</v>
      </c>
      <c r="B174" s="14" t="s">
        <v>182</v>
      </c>
      <c r="C174" s="27" t="s">
        <v>183</v>
      </c>
      <c r="D174" s="14" t="s">
        <v>350</v>
      </c>
      <c r="E174" s="227">
        <v>1024</v>
      </c>
    </row>
    <row r="175" s="189" customFormat="1" ht="26.1" customHeight="1" spans="1:5">
      <c r="A175" s="319" t="s">
        <v>344</v>
      </c>
      <c r="B175" s="14" t="s">
        <v>182</v>
      </c>
      <c r="C175" s="27" t="s">
        <v>180</v>
      </c>
      <c r="D175" s="14" t="s">
        <v>351</v>
      </c>
      <c r="E175" s="227">
        <v>152</v>
      </c>
    </row>
    <row r="176" s="189" customFormat="1" ht="26.1" customHeight="1" spans="1:5">
      <c r="A176" s="319" t="s">
        <v>344</v>
      </c>
      <c r="B176" s="14" t="s">
        <v>192</v>
      </c>
      <c r="C176" s="27" t="s">
        <v>168</v>
      </c>
      <c r="D176" s="14" t="s">
        <v>352</v>
      </c>
      <c r="E176" s="227"/>
    </row>
    <row r="177" s="189" customFormat="1" ht="26.1" customHeight="1" spans="1:5">
      <c r="A177" s="319" t="s">
        <v>344</v>
      </c>
      <c r="B177" s="14" t="s">
        <v>192</v>
      </c>
      <c r="C177" s="27">
        <v>10</v>
      </c>
      <c r="D177" s="14" t="s">
        <v>353</v>
      </c>
      <c r="E177" s="227"/>
    </row>
    <row r="178" s="189" customFormat="1" ht="26.1" customHeight="1" spans="1:5">
      <c r="A178" s="319" t="s">
        <v>344</v>
      </c>
      <c r="B178" s="14" t="s">
        <v>192</v>
      </c>
      <c r="C178" s="27" t="s">
        <v>185</v>
      </c>
      <c r="D178" s="14" t="s">
        <v>354</v>
      </c>
      <c r="E178" s="227">
        <v>92</v>
      </c>
    </row>
    <row r="179" s="189" customFormat="1" ht="26.1" customHeight="1" spans="1:5">
      <c r="A179" s="319" t="s">
        <v>344</v>
      </c>
      <c r="B179" s="14" t="s">
        <v>192</v>
      </c>
      <c r="C179" s="27" t="s">
        <v>174</v>
      </c>
      <c r="D179" s="14" t="s">
        <v>355</v>
      </c>
      <c r="E179" s="227">
        <v>1038</v>
      </c>
    </row>
    <row r="180" s="189" customFormat="1" ht="26.1" customHeight="1" spans="1:5">
      <c r="A180" s="319" t="s">
        <v>344</v>
      </c>
      <c r="B180" s="14" t="s">
        <v>192</v>
      </c>
      <c r="C180" s="27" t="s">
        <v>270</v>
      </c>
      <c r="D180" s="14" t="s">
        <v>356</v>
      </c>
      <c r="E180" s="227">
        <v>902</v>
      </c>
    </row>
    <row r="181" s="189" customFormat="1" ht="26.1" customHeight="1" spans="1:5">
      <c r="A181" s="319" t="s">
        <v>344</v>
      </c>
      <c r="B181" s="14" t="s">
        <v>192</v>
      </c>
      <c r="C181" s="27">
        <v>10</v>
      </c>
      <c r="D181" s="14" t="s">
        <v>353</v>
      </c>
      <c r="E181" s="227">
        <v>427</v>
      </c>
    </row>
    <row r="182" s="189" customFormat="1" ht="26.1" customHeight="1" spans="1:5">
      <c r="A182" s="319" t="s">
        <v>344</v>
      </c>
      <c r="B182" s="14" t="s">
        <v>192</v>
      </c>
      <c r="C182" s="27">
        <v>99</v>
      </c>
      <c r="D182" s="14" t="s">
        <v>357</v>
      </c>
      <c r="E182" s="227">
        <v>26</v>
      </c>
    </row>
    <row r="183" s="189" customFormat="1" ht="26.1" customHeight="1" spans="1:5">
      <c r="A183" s="319" t="s">
        <v>344</v>
      </c>
      <c r="B183" s="407" t="s">
        <v>172</v>
      </c>
      <c r="C183" s="27">
        <v>99</v>
      </c>
      <c r="D183" s="14" t="s">
        <v>358</v>
      </c>
      <c r="E183" s="227">
        <v>30</v>
      </c>
    </row>
    <row r="184" s="189" customFormat="1" ht="26.1" customHeight="1" spans="1:5">
      <c r="A184" s="319" t="s">
        <v>344</v>
      </c>
      <c r="B184" s="14" t="s">
        <v>203</v>
      </c>
      <c r="C184" s="27" t="s">
        <v>359</v>
      </c>
      <c r="D184" s="14" t="s">
        <v>360</v>
      </c>
      <c r="E184" s="227"/>
    </row>
    <row r="185" s="189" customFormat="1" ht="26.1" customHeight="1" spans="1:5">
      <c r="A185" s="319" t="s">
        <v>344</v>
      </c>
      <c r="B185" s="14" t="s">
        <v>203</v>
      </c>
      <c r="C185" s="27" t="s">
        <v>361</v>
      </c>
      <c r="D185" s="14" t="s">
        <v>362</v>
      </c>
      <c r="E185" s="227">
        <v>191</v>
      </c>
    </row>
    <row r="186" s="189" customFormat="1" ht="26.1" customHeight="1" spans="1:5">
      <c r="A186" s="319" t="s">
        <v>344</v>
      </c>
      <c r="B186" s="14" t="s">
        <v>203</v>
      </c>
      <c r="C186" s="27" t="s">
        <v>180</v>
      </c>
      <c r="D186" s="14" t="s">
        <v>363</v>
      </c>
      <c r="E186" s="227">
        <v>29</v>
      </c>
    </row>
    <row r="187" s="189" customFormat="1" ht="26.1" customHeight="1" spans="1:5">
      <c r="A187" s="319" t="s">
        <v>344</v>
      </c>
      <c r="B187" s="14" t="s">
        <v>209</v>
      </c>
      <c r="C187" s="27" t="s">
        <v>168</v>
      </c>
      <c r="D187" s="14" t="s">
        <v>364</v>
      </c>
      <c r="E187" s="227">
        <v>268</v>
      </c>
    </row>
    <row r="188" s="189" customFormat="1" ht="26.1" customHeight="1" spans="1:5">
      <c r="A188" s="319" t="s">
        <v>344</v>
      </c>
      <c r="B188" s="14" t="s">
        <v>209</v>
      </c>
      <c r="C188" s="27" t="s">
        <v>183</v>
      </c>
      <c r="D188" s="14" t="s">
        <v>365</v>
      </c>
      <c r="E188" s="227">
        <v>1051</v>
      </c>
    </row>
    <row r="189" s="189" customFormat="1" ht="26.1" customHeight="1" spans="1:5">
      <c r="A189" s="319" t="s">
        <v>344</v>
      </c>
      <c r="B189" s="27">
        <v>11</v>
      </c>
      <c r="C189" s="27" t="s">
        <v>185</v>
      </c>
      <c r="D189" s="321" t="s">
        <v>366</v>
      </c>
      <c r="E189" s="227">
        <v>76</v>
      </c>
    </row>
    <row r="190" s="189" customFormat="1" ht="26.1" customHeight="1" spans="1:5">
      <c r="A190" s="319" t="s">
        <v>344</v>
      </c>
      <c r="B190" s="14" t="s">
        <v>367</v>
      </c>
      <c r="C190" s="27" t="s">
        <v>183</v>
      </c>
      <c r="D190" s="14" t="s">
        <v>368</v>
      </c>
      <c r="E190" s="227">
        <v>287</v>
      </c>
    </row>
    <row r="191" s="189" customFormat="1" ht="26.1" customHeight="1" spans="1:5">
      <c r="A191" s="319" t="s">
        <v>344</v>
      </c>
      <c r="B191" s="14" t="s">
        <v>211</v>
      </c>
      <c r="C191" s="27" t="s">
        <v>168</v>
      </c>
      <c r="D191" s="14" t="s">
        <v>369</v>
      </c>
      <c r="E191" s="227">
        <v>28</v>
      </c>
    </row>
    <row r="192" s="189" customFormat="1" ht="26.1" customHeight="1" spans="1:5">
      <c r="A192" s="319" t="s">
        <v>344</v>
      </c>
      <c r="B192" s="27">
        <v>14</v>
      </c>
      <c r="C192" s="27" t="s">
        <v>168</v>
      </c>
      <c r="D192" s="14" t="s">
        <v>370</v>
      </c>
      <c r="E192" s="227">
        <v>26</v>
      </c>
    </row>
    <row r="193" s="189" customFormat="1" ht="26.1" customHeight="1" spans="1:5">
      <c r="A193" s="319" t="s">
        <v>344</v>
      </c>
      <c r="B193" s="14" t="s">
        <v>371</v>
      </c>
      <c r="C193" s="323" t="s">
        <v>168</v>
      </c>
      <c r="D193" s="14" t="s">
        <v>169</v>
      </c>
      <c r="E193" s="227"/>
    </row>
    <row r="194" s="189" customFormat="1" ht="26.1" customHeight="1" spans="1:5">
      <c r="A194" s="319" t="s">
        <v>344</v>
      </c>
      <c r="B194" s="14" t="s">
        <v>371</v>
      </c>
      <c r="C194" s="323" t="s">
        <v>170</v>
      </c>
      <c r="D194" s="14" t="s">
        <v>200</v>
      </c>
      <c r="E194" s="227"/>
    </row>
    <row r="195" s="189" customFormat="1" ht="26.1" customHeight="1" spans="1:5">
      <c r="A195" s="319" t="s">
        <v>344</v>
      </c>
      <c r="B195" s="14" t="s">
        <v>371</v>
      </c>
      <c r="C195" s="27">
        <v>50</v>
      </c>
      <c r="D195" s="14" t="s">
        <v>190</v>
      </c>
      <c r="E195" s="227">
        <v>15</v>
      </c>
    </row>
    <row r="196" s="189" customFormat="1" ht="26.1" customHeight="1" spans="1:5">
      <c r="A196" s="319" t="s">
        <v>344</v>
      </c>
      <c r="B196" s="14" t="s">
        <v>372</v>
      </c>
      <c r="C196" s="27" t="s">
        <v>168</v>
      </c>
      <c r="D196" s="14" t="s">
        <v>373</v>
      </c>
      <c r="E196" s="227">
        <v>668</v>
      </c>
    </row>
    <row r="197" s="189" customFormat="1" ht="26.1" customHeight="1" spans="1:5">
      <c r="A197" s="319" t="s">
        <v>344</v>
      </c>
      <c r="B197" s="27">
        <v>99</v>
      </c>
      <c r="C197" s="27" t="s">
        <v>168</v>
      </c>
      <c r="D197" s="14" t="s">
        <v>374</v>
      </c>
      <c r="E197" s="227">
        <v>57</v>
      </c>
    </row>
    <row r="198" s="189" customFormat="1" ht="26.1" customHeight="1" spans="1:5">
      <c r="A198" s="319" t="s">
        <v>375</v>
      </c>
      <c r="B198" s="14"/>
      <c r="C198" s="27"/>
      <c r="D198" s="14" t="s">
        <v>376</v>
      </c>
      <c r="E198" s="227">
        <f>SUM(E199:E205)</f>
        <v>2027</v>
      </c>
    </row>
    <row r="199" s="189" customFormat="1" ht="26.1" customHeight="1" spans="1:5">
      <c r="A199" s="319" t="s">
        <v>377</v>
      </c>
      <c r="B199" s="14" t="s">
        <v>167</v>
      </c>
      <c r="C199" s="27" t="s">
        <v>180</v>
      </c>
      <c r="D199" s="14" t="s">
        <v>378</v>
      </c>
      <c r="E199" s="227">
        <v>218</v>
      </c>
    </row>
    <row r="200" s="189" customFormat="1" ht="26.1" customHeight="1" spans="1:5">
      <c r="A200" s="319" t="s">
        <v>377</v>
      </c>
      <c r="B200" s="407" t="s">
        <v>185</v>
      </c>
      <c r="C200" s="407" t="s">
        <v>168</v>
      </c>
      <c r="D200" s="321" t="s">
        <v>379</v>
      </c>
      <c r="E200" s="227">
        <v>680</v>
      </c>
    </row>
    <row r="201" s="189" customFormat="1" ht="26.1" customHeight="1" spans="1:5">
      <c r="A201" s="319" t="s">
        <v>377</v>
      </c>
      <c r="B201" s="407" t="s">
        <v>185</v>
      </c>
      <c r="C201" s="407" t="s">
        <v>183</v>
      </c>
      <c r="D201" s="321" t="s">
        <v>380</v>
      </c>
      <c r="E201" s="227">
        <v>80</v>
      </c>
    </row>
    <row r="202" s="189" customFormat="1" ht="26.1" customHeight="1" spans="1:5">
      <c r="A202" s="319" t="s">
        <v>377</v>
      </c>
      <c r="B202" s="407" t="s">
        <v>185</v>
      </c>
      <c r="C202" s="27" t="s">
        <v>180</v>
      </c>
      <c r="D202" s="321" t="s">
        <v>381</v>
      </c>
      <c r="E202" s="227">
        <v>2</v>
      </c>
    </row>
    <row r="203" s="189" customFormat="1" ht="26.1" customHeight="1" spans="1:5">
      <c r="A203" s="319" t="s">
        <v>377</v>
      </c>
      <c r="B203" s="407" t="s">
        <v>170</v>
      </c>
      <c r="C203" s="407" t="s">
        <v>168</v>
      </c>
      <c r="D203" s="321" t="s">
        <v>382</v>
      </c>
      <c r="E203" s="227">
        <v>32</v>
      </c>
    </row>
    <row r="204" s="189" customFormat="1" ht="26.1" customHeight="1" spans="1:5">
      <c r="A204" s="319" t="s">
        <v>377</v>
      </c>
      <c r="B204" s="407" t="s">
        <v>170</v>
      </c>
      <c r="C204" s="407" t="s">
        <v>183</v>
      </c>
      <c r="D204" s="321" t="s">
        <v>383</v>
      </c>
      <c r="E204" s="227">
        <v>1015</v>
      </c>
    </row>
    <row r="205" s="189" customFormat="1" ht="26.1" customHeight="1" spans="1:5">
      <c r="A205" s="319" t="s">
        <v>377</v>
      </c>
      <c r="B205" s="27">
        <v>99</v>
      </c>
      <c r="C205" s="407" t="s">
        <v>168</v>
      </c>
      <c r="D205" s="321" t="s">
        <v>384</v>
      </c>
      <c r="E205" s="227"/>
    </row>
    <row r="206" s="189" customFormat="1" ht="26.1" customHeight="1" spans="1:5">
      <c r="A206" s="319" t="s">
        <v>385</v>
      </c>
      <c r="B206" s="14"/>
      <c r="C206" s="27"/>
      <c r="D206" s="14" t="s">
        <v>386</v>
      </c>
      <c r="E206" s="227">
        <f>SUM(E207:E214)</f>
        <v>12132</v>
      </c>
    </row>
    <row r="207" s="189" customFormat="1" ht="26.1" customHeight="1" spans="1:5">
      <c r="A207" s="319" t="s">
        <v>387</v>
      </c>
      <c r="B207" s="14" t="s">
        <v>167</v>
      </c>
      <c r="C207" s="27" t="s">
        <v>168</v>
      </c>
      <c r="D207" s="14" t="s">
        <v>169</v>
      </c>
      <c r="E207" s="227">
        <v>984</v>
      </c>
    </row>
    <row r="208" s="189" customFormat="1" ht="26.1" customHeight="1" spans="1:5">
      <c r="A208" s="319" t="s">
        <v>387</v>
      </c>
      <c r="B208" s="14" t="s">
        <v>167</v>
      </c>
      <c r="C208" s="407" t="s">
        <v>185</v>
      </c>
      <c r="D208" s="14" t="s">
        <v>186</v>
      </c>
      <c r="E208" s="227"/>
    </row>
    <row r="209" s="189" customFormat="1" ht="26.1" customHeight="1" spans="1:5">
      <c r="A209" s="319" t="s">
        <v>387</v>
      </c>
      <c r="B209" s="14" t="s">
        <v>167</v>
      </c>
      <c r="C209" s="27" t="s">
        <v>170</v>
      </c>
      <c r="D209" s="14" t="s">
        <v>388</v>
      </c>
      <c r="E209" s="227">
        <v>476</v>
      </c>
    </row>
    <row r="210" s="189" customFormat="1" ht="26.1" customHeight="1" spans="1:5">
      <c r="A210" s="319" t="s">
        <v>387</v>
      </c>
      <c r="B210" s="14" t="s">
        <v>167</v>
      </c>
      <c r="C210" s="27">
        <v>99</v>
      </c>
      <c r="D210" s="321" t="s">
        <v>389</v>
      </c>
      <c r="E210" s="227"/>
    </row>
    <row r="211" s="189" customFormat="1" ht="26.1" customHeight="1" spans="1:5">
      <c r="A211" s="319" t="s">
        <v>387</v>
      </c>
      <c r="B211" s="14" t="s">
        <v>176</v>
      </c>
      <c r="C211" s="14" t="s">
        <v>167</v>
      </c>
      <c r="D211" s="321" t="s">
        <v>390</v>
      </c>
      <c r="E211" s="227">
        <v>61</v>
      </c>
    </row>
    <row r="212" s="189" customFormat="1" ht="26.1" customHeight="1" spans="1:5">
      <c r="A212" s="319" t="s">
        <v>387</v>
      </c>
      <c r="B212" s="14" t="s">
        <v>182</v>
      </c>
      <c r="C212" s="27" t="s">
        <v>180</v>
      </c>
      <c r="D212" s="14" t="s">
        <v>391</v>
      </c>
      <c r="E212" s="227">
        <v>1716</v>
      </c>
    </row>
    <row r="213" s="189" customFormat="1" ht="26.1" customHeight="1" spans="1:5">
      <c r="A213" s="319" t="s">
        <v>387</v>
      </c>
      <c r="B213" s="14" t="s">
        <v>194</v>
      </c>
      <c r="C213" s="27" t="s">
        <v>168</v>
      </c>
      <c r="D213" s="14" t="s">
        <v>392</v>
      </c>
      <c r="E213" s="227">
        <v>350</v>
      </c>
    </row>
    <row r="214" s="189" customFormat="1" ht="26.1" customHeight="1" spans="1:5">
      <c r="A214" s="319" t="s">
        <v>387</v>
      </c>
      <c r="B214" s="27">
        <v>99</v>
      </c>
      <c r="C214" s="27" t="s">
        <v>168</v>
      </c>
      <c r="D214" s="321" t="s">
        <v>393</v>
      </c>
      <c r="E214" s="227">
        <v>8545</v>
      </c>
    </row>
    <row r="215" s="189" customFormat="1" ht="26.1" customHeight="1" spans="1:5">
      <c r="A215" s="319" t="s">
        <v>394</v>
      </c>
      <c r="B215" s="14"/>
      <c r="C215" s="27"/>
      <c r="D215" s="14" t="s">
        <v>395</v>
      </c>
      <c r="E215" s="227">
        <f>SUM(E216:E254)</f>
        <v>4238</v>
      </c>
    </row>
    <row r="216" s="189" customFormat="1" ht="26.1" customHeight="1" spans="1:5">
      <c r="A216" s="319" t="s">
        <v>396</v>
      </c>
      <c r="B216" s="14" t="s">
        <v>167</v>
      </c>
      <c r="C216" s="27" t="s">
        <v>168</v>
      </c>
      <c r="D216" s="14" t="s">
        <v>169</v>
      </c>
      <c r="E216" s="227">
        <v>247</v>
      </c>
    </row>
    <row r="217" s="189" customFormat="1" ht="26.1" customHeight="1" spans="1:5">
      <c r="A217" s="319" t="s">
        <v>396</v>
      </c>
      <c r="B217" s="14" t="s">
        <v>167</v>
      </c>
      <c r="C217" s="27" t="s">
        <v>170</v>
      </c>
      <c r="D217" s="14" t="s">
        <v>190</v>
      </c>
      <c r="E217" s="227">
        <v>72</v>
      </c>
    </row>
    <row r="218" s="189" customFormat="1" ht="26.1" customHeight="1" spans="1:5">
      <c r="A218" s="319" t="s">
        <v>396</v>
      </c>
      <c r="B218" s="14" t="s">
        <v>167</v>
      </c>
      <c r="C218" s="27" t="s">
        <v>172</v>
      </c>
      <c r="D218" s="14" t="s">
        <v>397</v>
      </c>
      <c r="E218" s="227"/>
    </row>
    <row r="219" s="189" customFormat="1" ht="26.1" customHeight="1" spans="1:5">
      <c r="A219" s="319" t="s">
        <v>396</v>
      </c>
      <c r="B219" s="14" t="s">
        <v>167</v>
      </c>
      <c r="C219" s="27" t="s">
        <v>174</v>
      </c>
      <c r="D219" s="14" t="s">
        <v>398</v>
      </c>
      <c r="E219" s="227">
        <v>14</v>
      </c>
    </row>
    <row r="220" s="189" customFormat="1" ht="26.1" customHeight="1" spans="1:5">
      <c r="A220" s="319" t="s">
        <v>396</v>
      </c>
      <c r="B220" s="14" t="s">
        <v>167</v>
      </c>
      <c r="C220" s="27" t="s">
        <v>270</v>
      </c>
      <c r="D220" s="14" t="s">
        <v>399</v>
      </c>
      <c r="E220" s="227">
        <v>2</v>
      </c>
    </row>
    <row r="221" s="189" customFormat="1" ht="26.1" customHeight="1" spans="1:5">
      <c r="A221" s="319" t="s">
        <v>396</v>
      </c>
      <c r="B221" s="14" t="s">
        <v>167</v>
      </c>
      <c r="C221" s="27">
        <v>19</v>
      </c>
      <c r="D221" s="324" t="s">
        <v>400</v>
      </c>
      <c r="E221" s="227">
        <v>20</v>
      </c>
    </row>
    <row r="222" s="189" customFormat="1" ht="26.1" customHeight="1" spans="1:5">
      <c r="A222" s="319" t="s">
        <v>396</v>
      </c>
      <c r="B222" s="14" t="s">
        <v>167</v>
      </c>
      <c r="C222" s="27">
        <v>22</v>
      </c>
      <c r="D222" s="324" t="s">
        <v>401</v>
      </c>
      <c r="E222" s="227"/>
    </row>
    <row r="223" s="189" customFormat="1" ht="26.1" customHeight="1" spans="1:5">
      <c r="A223" s="319" t="s">
        <v>396</v>
      </c>
      <c r="B223" s="14" t="s">
        <v>167</v>
      </c>
      <c r="C223" s="27">
        <v>24</v>
      </c>
      <c r="D223" s="324" t="s">
        <v>402</v>
      </c>
      <c r="E223" s="227">
        <v>31</v>
      </c>
    </row>
    <row r="224" s="189" customFormat="1" ht="26.1" customHeight="1" spans="1:5">
      <c r="A224" s="319" t="s">
        <v>396</v>
      </c>
      <c r="B224" s="14" t="s">
        <v>167</v>
      </c>
      <c r="C224" s="27">
        <v>25</v>
      </c>
      <c r="D224" s="321" t="s">
        <v>403</v>
      </c>
      <c r="E224" s="227">
        <v>10</v>
      </c>
    </row>
    <row r="225" s="189" customFormat="1" ht="26.1" customHeight="1" spans="1:5">
      <c r="A225" s="319" t="s">
        <v>396</v>
      </c>
      <c r="B225" s="14" t="s">
        <v>167</v>
      </c>
      <c r="C225" s="27">
        <v>42</v>
      </c>
      <c r="D225" s="321" t="s">
        <v>404</v>
      </c>
      <c r="E225" s="227"/>
    </row>
    <row r="226" s="189" customFormat="1" ht="26.1" customHeight="1" spans="1:5">
      <c r="A226" s="319" t="s">
        <v>396</v>
      </c>
      <c r="B226" s="14" t="s">
        <v>167</v>
      </c>
      <c r="C226" s="27" t="s">
        <v>405</v>
      </c>
      <c r="D226" s="14" t="s">
        <v>406</v>
      </c>
      <c r="E226" s="227"/>
    </row>
    <row r="227" s="189" customFormat="1" ht="26.1" customHeight="1" spans="1:5">
      <c r="A227" s="319" t="s">
        <v>396</v>
      </c>
      <c r="B227" s="14" t="s">
        <v>167</v>
      </c>
      <c r="C227" s="27" t="s">
        <v>180</v>
      </c>
      <c r="D227" s="14" t="s">
        <v>407</v>
      </c>
      <c r="E227" s="227">
        <v>213</v>
      </c>
    </row>
    <row r="228" s="189" customFormat="1" ht="26.1" customHeight="1" spans="1:5">
      <c r="A228" s="319" t="s">
        <v>396</v>
      </c>
      <c r="B228" s="14" t="s">
        <v>176</v>
      </c>
      <c r="C228" s="323" t="s">
        <v>178</v>
      </c>
      <c r="D228" s="324" t="s">
        <v>408</v>
      </c>
      <c r="E228" s="227">
        <v>10</v>
      </c>
    </row>
    <row r="229" s="189" customFormat="1" ht="26.1" customHeight="1" spans="1:5">
      <c r="A229" s="319" t="s">
        <v>396</v>
      </c>
      <c r="B229" s="14" t="s">
        <v>176</v>
      </c>
      <c r="C229" s="407" t="s">
        <v>199</v>
      </c>
      <c r="D229" s="321" t="s">
        <v>409</v>
      </c>
      <c r="E229" s="227">
        <v>10</v>
      </c>
    </row>
    <row r="230" s="189" customFormat="1" ht="26.1" customHeight="1" spans="1:5">
      <c r="A230" s="319" t="s">
        <v>396</v>
      </c>
      <c r="B230" s="14" t="s">
        <v>176</v>
      </c>
      <c r="C230" s="407" t="s">
        <v>270</v>
      </c>
      <c r="D230" s="321" t="s">
        <v>410</v>
      </c>
      <c r="E230" s="227"/>
    </row>
    <row r="231" s="189" customFormat="1" ht="26.1" customHeight="1" spans="1:5">
      <c r="A231" s="319" t="s">
        <v>396</v>
      </c>
      <c r="B231" s="14" t="s">
        <v>176</v>
      </c>
      <c r="C231" s="27">
        <v>12</v>
      </c>
      <c r="D231" s="321" t="s">
        <v>411</v>
      </c>
      <c r="E231" s="227"/>
    </row>
    <row r="232" s="189" customFormat="1" ht="26.1" customHeight="1" spans="1:5">
      <c r="A232" s="319" t="s">
        <v>396</v>
      </c>
      <c r="B232" s="14" t="s">
        <v>176</v>
      </c>
      <c r="C232" s="27">
        <v>34</v>
      </c>
      <c r="D232" s="321" t="s">
        <v>412</v>
      </c>
      <c r="E232" s="227">
        <v>5</v>
      </c>
    </row>
    <row r="233" s="189" customFormat="1" ht="26.1" customHeight="1" spans="1:5">
      <c r="A233" s="319" t="s">
        <v>396</v>
      </c>
      <c r="B233" s="14" t="s">
        <v>176</v>
      </c>
      <c r="C233" s="27">
        <v>99</v>
      </c>
      <c r="D233" s="14" t="s">
        <v>413</v>
      </c>
      <c r="E233" s="227">
        <v>20</v>
      </c>
    </row>
    <row r="234" s="189" customFormat="1" ht="26.1" customHeight="1" spans="1:5">
      <c r="A234" s="319" t="s">
        <v>396</v>
      </c>
      <c r="B234" s="14" t="s">
        <v>182</v>
      </c>
      <c r="C234" s="27" t="s">
        <v>168</v>
      </c>
      <c r="D234" s="14" t="s">
        <v>169</v>
      </c>
      <c r="E234" s="227"/>
    </row>
    <row r="235" s="189" customFormat="1" ht="26.1" customHeight="1" spans="1:5">
      <c r="A235" s="319" t="s">
        <v>396</v>
      </c>
      <c r="B235" s="14" t="s">
        <v>182</v>
      </c>
      <c r="C235" s="407" t="s">
        <v>170</v>
      </c>
      <c r="D235" s="14" t="s">
        <v>414</v>
      </c>
      <c r="E235" s="227">
        <v>5</v>
      </c>
    </row>
    <row r="236" s="189" customFormat="1" ht="26.1" customHeight="1" spans="1:5">
      <c r="A236" s="319" t="s">
        <v>396</v>
      </c>
      <c r="B236" s="14" t="s">
        <v>182</v>
      </c>
      <c r="C236" s="407" t="s">
        <v>178</v>
      </c>
      <c r="D236" s="14" t="s">
        <v>415</v>
      </c>
      <c r="E236" s="227"/>
    </row>
    <row r="237" s="189" customFormat="1" ht="26.1" customHeight="1" spans="1:5">
      <c r="A237" s="319" t="s">
        <v>396</v>
      </c>
      <c r="B237" s="14" t="s">
        <v>182</v>
      </c>
      <c r="C237" s="407" t="s">
        <v>174</v>
      </c>
      <c r="D237" s="321" t="s">
        <v>416</v>
      </c>
      <c r="E237" s="227"/>
    </row>
    <row r="238" s="189" customFormat="1" ht="26.1" customHeight="1" spans="1:5">
      <c r="A238" s="319" t="s">
        <v>396</v>
      </c>
      <c r="B238" s="14" t="s">
        <v>182</v>
      </c>
      <c r="C238" s="323" t="s">
        <v>204</v>
      </c>
      <c r="D238" s="321" t="s">
        <v>417</v>
      </c>
      <c r="E238" s="227">
        <v>40</v>
      </c>
    </row>
    <row r="239" s="189" customFormat="1" ht="26.1" customHeight="1" spans="1:5">
      <c r="A239" s="319" t="s">
        <v>396</v>
      </c>
      <c r="B239" s="14" t="s">
        <v>182</v>
      </c>
      <c r="C239" s="27" t="s">
        <v>418</v>
      </c>
      <c r="D239" s="14" t="s">
        <v>419</v>
      </c>
      <c r="E239" s="227"/>
    </row>
    <row r="240" s="189" customFormat="1" ht="26.1" customHeight="1" spans="1:5">
      <c r="A240" s="319" t="s">
        <v>396</v>
      </c>
      <c r="B240" s="14" t="s">
        <v>182</v>
      </c>
      <c r="C240" s="27">
        <v>35</v>
      </c>
      <c r="D240" s="14" t="s">
        <v>420</v>
      </c>
      <c r="E240" s="227"/>
    </row>
    <row r="241" s="189" customFormat="1" ht="26.1" customHeight="1" spans="1:5">
      <c r="A241" s="319" t="s">
        <v>396</v>
      </c>
      <c r="B241" s="14" t="s">
        <v>182</v>
      </c>
      <c r="C241" s="27">
        <v>99</v>
      </c>
      <c r="D241" s="14" t="s">
        <v>421</v>
      </c>
      <c r="E241" s="227">
        <v>89</v>
      </c>
    </row>
    <row r="242" s="189" customFormat="1" ht="26.1" customHeight="1" spans="1:5">
      <c r="A242" s="319" t="s">
        <v>396</v>
      </c>
      <c r="B242" s="14" t="s">
        <v>194</v>
      </c>
      <c r="C242" s="27" t="s">
        <v>168</v>
      </c>
      <c r="D242" s="14" t="s">
        <v>169</v>
      </c>
      <c r="E242" s="227"/>
    </row>
    <row r="243" s="189" customFormat="1" ht="26.1" customHeight="1" spans="1:5">
      <c r="A243" s="319" t="s">
        <v>396</v>
      </c>
      <c r="B243" s="14" t="s">
        <v>194</v>
      </c>
      <c r="C243" s="407" t="s">
        <v>170</v>
      </c>
      <c r="D243" s="321" t="s">
        <v>422</v>
      </c>
      <c r="E243" s="227">
        <v>2140</v>
      </c>
    </row>
    <row r="244" s="189" customFormat="1" ht="26.1" customHeight="1" spans="1:5">
      <c r="A244" s="319" t="s">
        <v>396</v>
      </c>
      <c r="B244" s="14" t="s">
        <v>194</v>
      </c>
      <c r="C244" s="27" t="s">
        <v>178</v>
      </c>
      <c r="D244" s="14" t="s">
        <v>423</v>
      </c>
      <c r="E244" s="227">
        <v>251</v>
      </c>
    </row>
    <row r="245" s="189" customFormat="1" ht="26.1" customHeight="1" spans="1:5">
      <c r="A245" s="319" t="s">
        <v>396</v>
      </c>
      <c r="B245" s="14" t="s">
        <v>194</v>
      </c>
      <c r="C245" s="27" t="s">
        <v>172</v>
      </c>
      <c r="D245" s="321" t="s">
        <v>424</v>
      </c>
      <c r="E245" s="227"/>
    </row>
    <row r="246" s="189" customFormat="1" ht="26.1" customHeight="1" spans="1:5">
      <c r="A246" s="319" t="s">
        <v>396</v>
      </c>
      <c r="B246" s="14" t="s">
        <v>194</v>
      </c>
      <c r="C246" s="27" t="s">
        <v>199</v>
      </c>
      <c r="D246" s="321" t="s">
        <v>425</v>
      </c>
      <c r="E246" s="227"/>
    </row>
    <row r="247" s="189" customFormat="1" ht="26.1" customHeight="1" spans="1:5">
      <c r="A247" s="319" t="s">
        <v>396</v>
      </c>
      <c r="B247" s="14" t="s">
        <v>194</v>
      </c>
      <c r="C247" s="27">
        <v>50</v>
      </c>
      <c r="D247" s="321" t="s">
        <v>190</v>
      </c>
      <c r="E247" s="227">
        <v>32</v>
      </c>
    </row>
    <row r="248" s="189" customFormat="1" ht="26.1" customHeight="1" spans="1:5">
      <c r="A248" s="319" t="s">
        <v>396</v>
      </c>
      <c r="B248" s="14" t="s">
        <v>194</v>
      </c>
      <c r="C248" s="27">
        <v>99</v>
      </c>
      <c r="D248" s="321" t="s">
        <v>426</v>
      </c>
      <c r="E248" s="227">
        <v>125</v>
      </c>
    </row>
    <row r="249" s="189" customFormat="1" ht="26.1" customHeight="1" spans="1:5">
      <c r="A249" s="319" t="s">
        <v>396</v>
      </c>
      <c r="B249" s="407" t="s">
        <v>172</v>
      </c>
      <c r="C249" s="27">
        <v>99</v>
      </c>
      <c r="D249" s="321" t="s">
        <v>427</v>
      </c>
      <c r="E249" s="227"/>
    </row>
    <row r="250" s="189" customFormat="1" ht="26.1" customHeight="1" spans="1:5">
      <c r="A250" s="319" t="s">
        <v>396</v>
      </c>
      <c r="B250" s="407" t="s">
        <v>199</v>
      </c>
      <c r="C250" s="407" t="s">
        <v>168</v>
      </c>
      <c r="D250" s="321" t="s">
        <v>428</v>
      </c>
      <c r="E250" s="227"/>
    </row>
    <row r="251" s="189" customFormat="1" ht="26.1" customHeight="1" spans="1:5">
      <c r="A251" s="319" t="s">
        <v>396</v>
      </c>
      <c r="B251" s="407" t="s">
        <v>199</v>
      </c>
      <c r="C251" s="27" t="s">
        <v>178</v>
      </c>
      <c r="D251" s="321" t="s">
        <v>429</v>
      </c>
      <c r="E251" s="227">
        <v>649</v>
      </c>
    </row>
    <row r="252" s="189" customFormat="1" ht="26.1" customHeight="1" spans="1:5">
      <c r="A252" s="319" t="s">
        <v>396</v>
      </c>
      <c r="B252" s="407" t="s">
        <v>174</v>
      </c>
      <c r="C252" s="407" t="s">
        <v>185</v>
      </c>
      <c r="D252" s="321" t="s">
        <v>430</v>
      </c>
      <c r="E252" s="227">
        <v>122</v>
      </c>
    </row>
    <row r="253" s="189" customFormat="1" ht="26.1" customHeight="1" spans="1:5">
      <c r="A253" s="319" t="s">
        <v>396</v>
      </c>
      <c r="B253" s="407" t="s">
        <v>174</v>
      </c>
      <c r="C253" s="407" t="s">
        <v>170</v>
      </c>
      <c r="D253" s="321" t="s">
        <v>431</v>
      </c>
      <c r="E253" s="227">
        <v>50</v>
      </c>
    </row>
    <row r="254" s="189" customFormat="1" ht="26.1" customHeight="1" spans="1:5">
      <c r="A254" s="319" t="s">
        <v>396</v>
      </c>
      <c r="B254" s="27">
        <v>99</v>
      </c>
      <c r="C254" s="27">
        <v>99</v>
      </c>
      <c r="D254" s="321" t="s">
        <v>432</v>
      </c>
      <c r="E254" s="227">
        <v>81</v>
      </c>
    </row>
    <row r="255" s="189" customFormat="1" ht="26.1" customHeight="1" spans="1:5">
      <c r="A255" s="319" t="s">
        <v>433</v>
      </c>
      <c r="B255" s="14"/>
      <c r="C255" s="27"/>
      <c r="D255" s="14" t="s">
        <v>434</v>
      </c>
      <c r="E255" s="227">
        <f>SUM(E256:E257)</f>
        <v>118</v>
      </c>
    </row>
    <row r="256" s="189" customFormat="1" ht="26.1" customHeight="1" spans="1:5">
      <c r="A256" s="319" t="s">
        <v>435</v>
      </c>
      <c r="B256" s="14" t="s">
        <v>167</v>
      </c>
      <c r="C256" s="407" t="s">
        <v>170</v>
      </c>
      <c r="D256" s="321" t="s">
        <v>436</v>
      </c>
      <c r="E256" s="227"/>
    </row>
    <row r="257" s="189" customFormat="1" ht="26.1" customHeight="1" spans="1:5">
      <c r="A257" s="319" t="s">
        <v>435</v>
      </c>
      <c r="B257" s="14" t="s">
        <v>167</v>
      </c>
      <c r="C257" s="27" t="s">
        <v>172</v>
      </c>
      <c r="D257" s="14" t="s">
        <v>437</v>
      </c>
      <c r="E257" s="227">
        <v>118</v>
      </c>
    </row>
    <row r="258" s="189" customFormat="1" ht="26.1" customHeight="1" spans="1:5">
      <c r="A258" s="319" t="s">
        <v>438</v>
      </c>
      <c r="B258" s="14"/>
      <c r="C258" s="27"/>
      <c r="D258" s="14" t="s">
        <v>439</v>
      </c>
      <c r="E258" s="227">
        <f>SUM(E259:E266)</f>
        <v>102</v>
      </c>
    </row>
    <row r="259" s="189" customFormat="1" ht="26.1" customHeight="1" spans="1:5">
      <c r="A259" s="319" t="s">
        <v>440</v>
      </c>
      <c r="B259" s="407" t="s">
        <v>183</v>
      </c>
      <c r="C259" s="27">
        <v>99</v>
      </c>
      <c r="D259" s="324" t="s">
        <v>441</v>
      </c>
      <c r="E259" s="227"/>
    </row>
    <row r="260" s="189" customFormat="1" ht="26.1" customHeight="1" spans="1:5">
      <c r="A260" s="319" t="s">
        <v>440</v>
      </c>
      <c r="B260" s="27" t="s">
        <v>178</v>
      </c>
      <c r="C260" s="27" t="s">
        <v>168</v>
      </c>
      <c r="D260" s="321" t="s">
        <v>169</v>
      </c>
      <c r="E260" s="227">
        <v>34</v>
      </c>
    </row>
    <row r="261" s="189" customFormat="1" ht="26.1" customHeight="1" spans="1:5">
      <c r="A261" s="319" t="s">
        <v>440</v>
      </c>
      <c r="B261" s="27" t="s">
        <v>178</v>
      </c>
      <c r="C261" s="27">
        <v>10</v>
      </c>
      <c r="D261" s="321" t="s">
        <v>442</v>
      </c>
      <c r="E261" s="227"/>
    </row>
    <row r="262" s="189" customFormat="1" ht="26.1" customHeight="1" spans="1:5">
      <c r="A262" s="319" t="s">
        <v>440</v>
      </c>
      <c r="B262" s="407" t="s">
        <v>178</v>
      </c>
      <c r="C262" s="27">
        <v>99</v>
      </c>
      <c r="D262" s="321" t="s">
        <v>443</v>
      </c>
      <c r="E262" s="227">
        <v>5</v>
      </c>
    </row>
    <row r="263" s="189" customFormat="1" ht="26.1" customHeight="1" spans="1:5">
      <c r="A263" s="319" t="s">
        <v>440</v>
      </c>
      <c r="B263" s="14" t="s">
        <v>206</v>
      </c>
      <c r="C263" s="27" t="s">
        <v>168</v>
      </c>
      <c r="D263" s="14" t="s">
        <v>169</v>
      </c>
      <c r="E263" s="227"/>
    </row>
    <row r="264" s="189" customFormat="1" ht="26.1" customHeight="1" spans="1:5">
      <c r="A264" s="319" t="s">
        <v>440</v>
      </c>
      <c r="B264" s="14" t="s">
        <v>206</v>
      </c>
      <c r="C264" s="407" t="s">
        <v>178</v>
      </c>
      <c r="D264" s="14" t="s">
        <v>444</v>
      </c>
      <c r="E264" s="227">
        <v>63</v>
      </c>
    </row>
    <row r="265" s="189" customFormat="1" ht="26.1" customHeight="1" spans="1:5">
      <c r="A265" s="319" t="s">
        <v>440</v>
      </c>
      <c r="B265" s="14" t="s">
        <v>206</v>
      </c>
      <c r="C265" s="27" t="s">
        <v>180</v>
      </c>
      <c r="D265" s="14" t="s">
        <v>445</v>
      </c>
      <c r="E265" s="227"/>
    </row>
    <row r="266" s="189" customFormat="1" ht="26.1" customHeight="1" spans="1:5">
      <c r="A266" s="319" t="s">
        <v>440</v>
      </c>
      <c r="B266" s="14" t="s">
        <v>293</v>
      </c>
      <c r="C266" s="27" t="s">
        <v>180</v>
      </c>
      <c r="D266" s="14" t="s">
        <v>446</v>
      </c>
      <c r="E266" s="227"/>
    </row>
    <row r="267" s="189" customFormat="1" ht="26.1" customHeight="1" spans="1:5">
      <c r="A267" s="319" t="s">
        <v>447</v>
      </c>
      <c r="B267" s="14"/>
      <c r="C267" s="27"/>
      <c r="D267" s="14" t="s">
        <v>448</v>
      </c>
      <c r="E267" s="227">
        <f>SUM(E268:E270)</f>
        <v>37</v>
      </c>
    </row>
    <row r="268" s="189" customFormat="1" ht="26.1" customHeight="1" spans="1:5">
      <c r="A268" s="319" t="s">
        <v>449</v>
      </c>
      <c r="B268" s="14" t="s">
        <v>176</v>
      </c>
      <c r="C268" s="27" t="s">
        <v>168</v>
      </c>
      <c r="D268" s="14" t="s">
        <v>169</v>
      </c>
      <c r="E268" s="227">
        <v>23</v>
      </c>
    </row>
    <row r="269" s="189" customFormat="1" ht="26.1" customHeight="1" spans="1:5">
      <c r="A269" s="319" t="s">
        <v>449</v>
      </c>
      <c r="B269" s="14" t="s">
        <v>176</v>
      </c>
      <c r="C269" s="27">
        <v>99</v>
      </c>
      <c r="D269" s="321" t="s">
        <v>450</v>
      </c>
      <c r="E269" s="227">
        <v>14</v>
      </c>
    </row>
    <row r="270" s="189" customFormat="1" ht="26.1" customHeight="1" spans="1:5">
      <c r="A270" s="319" t="s">
        <v>449</v>
      </c>
      <c r="B270" s="27">
        <v>99</v>
      </c>
      <c r="C270" s="27">
        <v>99</v>
      </c>
      <c r="D270" s="321" t="s">
        <v>451</v>
      </c>
      <c r="E270" s="227"/>
    </row>
    <row r="271" s="189" customFormat="1" ht="26.1" customHeight="1" spans="1:5">
      <c r="A271" s="319" t="s">
        <v>452</v>
      </c>
      <c r="B271" s="14"/>
      <c r="C271" s="27"/>
      <c r="D271" s="321" t="s">
        <v>453</v>
      </c>
      <c r="E271" s="227">
        <f>SUM(E272)</f>
        <v>10</v>
      </c>
    </row>
    <row r="272" s="189" customFormat="1" ht="26.1" customHeight="1" spans="1:5">
      <c r="A272" s="319" t="s">
        <v>454</v>
      </c>
      <c r="B272" s="27">
        <v>99</v>
      </c>
      <c r="C272" s="407" t="s">
        <v>168</v>
      </c>
      <c r="D272" s="321" t="s">
        <v>455</v>
      </c>
      <c r="E272" s="227">
        <v>10</v>
      </c>
    </row>
    <row r="273" s="189" customFormat="1" ht="26.1" customHeight="1" spans="1:5">
      <c r="A273" s="319" t="s">
        <v>456</v>
      </c>
      <c r="B273" s="14"/>
      <c r="C273" s="27"/>
      <c r="D273" s="14" t="s">
        <v>457</v>
      </c>
      <c r="E273" s="227">
        <f>SUM(E274:E279)</f>
        <v>5</v>
      </c>
    </row>
    <row r="274" s="189" customFormat="1" ht="26.1" customHeight="1" spans="1:5">
      <c r="A274" s="319" t="s">
        <v>458</v>
      </c>
      <c r="B274" s="14" t="s">
        <v>167</v>
      </c>
      <c r="C274" s="27" t="s">
        <v>168</v>
      </c>
      <c r="D274" s="14" t="s">
        <v>169</v>
      </c>
      <c r="E274" s="227"/>
    </row>
    <row r="275" s="189" customFormat="1" ht="26.1" customHeight="1" spans="1:5">
      <c r="A275" s="319" t="s">
        <v>458</v>
      </c>
      <c r="B275" s="14" t="s">
        <v>167</v>
      </c>
      <c r="C275" s="27" t="s">
        <v>178</v>
      </c>
      <c r="D275" s="14" t="s">
        <v>459</v>
      </c>
      <c r="E275" s="227"/>
    </row>
    <row r="276" s="189" customFormat="1" ht="26.1" customHeight="1" spans="1:5">
      <c r="A276" s="319" t="s">
        <v>458</v>
      </c>
      <c r="B276" s="14" t="s">
        <v>167</v>
      </c>
      <c r="C276" s="27">
        <v>13</v>
      </c>
      <c r="D276" s="321" t="s">
        <v>460</v>
      </c>
      <c r="E276" s="227"/>
    </row>
    <row r="277" s="189" customFormat="1" ht="26.1" customHeight="1" spans="1:5">
      <c r="A277" s="319" t="s">
        <v>458</v>
      </c>
      <c r="B277" s="14" t="s">
        <v>167</v>
      </c>
      <c r="C277" s="27">
        <v>99</v>
      </c>
      <c r="D277" s="321" t="s">
        <v>461</v>
      </c>
      <c r="E277" s="227"/>
    </row>
    <row r="278" s="189" customFormat="1" ht="26.1" customHeight="1" spans="1:5">
      <c r="A278" s="319" t="s">
        <v>458</v>
      </c>
      <c r="B278" s="14" t="s">
        <v>194</v>
      </c>
      <c r="C278" s="27" t="s">
        <v>270</v>
      </c>
      <c r="D278" s="14" t="s">
        <v>462</v>
      </c>
      <c r="E278" s="227">
        <v>5</v>
      </c>
    </row>
    <row r="279" s="189" customFormat="1" ht="26.1" customHeight="1" spans="1:5">
      <c r="A279" s="319" t="s">
        <v>458</v>
      </c>
      <c r="B279" s="323" t="s">
        <v>180</v>
      </c>
      <c r="C279" s="323" t="s">
        <v>168</v>
      </c>
      <c r="D279" s="14" t="s">
        <v>463</v>
      </c>
      <c r="E279" s="227"/>
    </row>
    <row r="280" s="189" customFormat="1" ht="26.1" customHeight="1" spans="1:5">
      <c r="A280" s="319" t="s">
        <v>464</v>
      </c>
      <c r="B280" s="14"/>
      <c r="C280" s="27"/>
      <c r="D280" s="14" t="s">
        <v>465</v>
      </c>
      <c r="E280" s="227">
        <f>SUM(E281:E285)</f>
        <v>6396</v>
      </c>
    </row>
    <row r="281" s="189" customFormat="1" ht="26.1" customHeight="1" spans="1:5">
      <c r="A281" s="319" t="s">
        <v>466</v>
      </c>
      <c r="B281" s="14" t="s">
        <v>167</v>
      </c>
      <c r="C281" s="407" t="s">
        <v>185</v>
      </c>
      <c r="D281" s="321" t="s">
        <v>467</v>
      </c>
      <c r="E281" s="227">
        <v>2691</v>
      </c>
    </row>
    <row r="282" s="189" customFormat="1" ht="26.1" customHeight="1" spans="1:5">
      <c r="A282" s="319" t="s">
        <v>466</v>
      </c>
      <c r="B282" s="14" t="s">
        <v>167</v>
      </c>
      <c r="C282" s="407" t="s">
        <v>174</v>
      </c>
      <c r="D282" s="321" t="s">
        <v>468</v>
      </c>
      <c r="E282" s="227">
        <v>1000</v>
      </c>
    </row>
    <row r="283" s="189" customFormat="1" ht="26.1" customHeight="1" spans="1:5">
      <c r="A283" s="319" t="s">
        <v>466</v>
      </c>
      <c r="B283" s="14" t="s">
        <v>167</v>
      </c>
      <c r="C283" s="27">
        <v>99</v>
      </c>
      <c r="D283" s="321" t="s">
        <v>469</v>
      </c>
      <c r="E283" s="227">
        <v>1000</v>
      </c>
    </row>
    <row r="284" s="189" customFormat="1" ht="26.1" customHeight="1" spans="1:5">
      <c r="A284" s="319" t="s">
        <v>466</v>
      </c>
      <c r="B284" s="14" t="s">
        <v>176</v>
      </c>
      <c r="C284" s="27" t="s">
        <v>168</v>
      </c>
      <c r="D284" s="14" t="s">
        <v>470</v>
      </c>
      <c r="E284" s="227">
        <v>1705</v>
      </c>
    </row>
    <row r="285" s="189" customFormat="1" ht="26.1" customHeight="1" spans="1:5">
      <c r="A285" s="319" t="s">
        <v>466</v>
      </c>
      <c r="B285" s="14" t="s">
        <v>182</v>
      </c>
      <c r="C285" s="27">
        <v>99</v>
      </c>
      <c r="D285" s="321" t="s">
        <v>471</v>
      </c>
      <c r="E285" s="227"/>
    </row>
    <row r="286" s="189" customFormat="1" ht="26.1" customHeight="1" spans="1:5">
      <c r="A286" s="319" t="s">
        <v>472</v>
      </c>
      <c r="B286" s="14"/>
      <c r="C286" s="27"/>
      <c r="D286" s="14" t="s">
        <v>473</v>
      </c>
      <c r="E286" s="227">
        <f>SUM(E287:E290)</f>
        <v>0</v>
      </c>
    </row>
    <row r="287" s="189" customFormat="1" ht="26.1" customHeight="1" spans="1:5">
      <c r="A287" s="319" t="s">
        <v>474</v>
      </c>
      <c r="B287" s="14" t="s">
        <v>167</v>
      </c>
      <c r="C287" s="27" t="s">
        <v>168</v>
      </c>
      <c r="D287" s="14" t="s">
        <v>169</v>
      </c>
      <c r="E287" s="227"/>
    </row>
    <row r="288" s="189" customFormat="1" ht="26.1" customHeight="1" spans="1:5">
      <c r="A288" s="319" t="s">
        <v>474</v>
      </c>
      <c r="B288" s="14" t="s">
        <v>167</v>
      </c>
      <c r="C288" s="27" t="s">
        <v>180</v>
      </c>
      <c r="D288" s="14" t="s">
        <v>475</v>
      </c>
      <c r="E288" s="227"/>
    </row>
    <row r="289" s="189" customFormat="1" ht="26.1" customHeight="1" spans="1:5">
      <c r="A289" s="319" t="s">
        <v>474</v>
      </c>
      <c r="B289" s="14" t="s">
        <v>176</v>
      </c>
      <c r="C289" s="27" t="s">
        <v>168</v>
      </c>
      <c r="D289" s="14" t="s">
        <v>169</v>
      </c>
      <c r="E289" s="227"/>
    </row>
    <row r="290" s="189" customFormat="1" ht="26.1" customHeight="1" spans="1:5">
      <c r="A290" s="319" t="s">
        <v>474</v>
      </c>
      <c r="B290" s="14" t="s">
        <v>192</v>
      </c>
      <c r="C290" s="27" t="s">
        <v>168</v>
      </c>
      <c r="D290" s="14" t="s">
        <v>476</v>
      </c>
      <c r="E290" s="227"/>
    </row>
    <row r="291" s="189" customFormat="1" ht="26.1" customHeight="1" spans="1:5">
      <c r="A291" s="319" t="s">
        <v>477</v>
      </c>
      <c r="B291" s="14"/>
      <c r="C291" s="27"/>
      <c r="D291" s="14" t="s">
        <v>478</v>
      </c>
      <c r="E291" s="227">
        <f>SUM(E292:E299)</f>
        <v>805</v>
      </c>
    </row>
    <row r="292" s="189" customFormat="1" ht="26.1" customHeight="1" spans="1:5">
      <c r="A292" s="319" t="s">
        <v>479</v>
      </c>
      <c r="B292" s="14" t="s">
        <v>167</v>
      </c>
      <c r="C292" s="27" t="s">
        <v>168</v>
      </c>
      <c r="D292" s="14" t="s">
        <v>169</v>
      </c>
      <c r="E292" s="227">
        <v>36</v>
      </c>
    </row>
    <row r="293" s="189" customFormat="1" ht="26.1" customHeight="1" spans="1:5">
      <c r="A293" s="319" t="s">
        <v>479</v>
      </c>
      <c r="B293" s="323" t="s">
        <v>168</v>
      </c>
      <c r="C293" s="407" t="s">
        <v>170</v>
      </c>
      <c r="D293" s="321" t="s">
        <v>480</v>
      </c>
      <c r="E293" s="227">
        <v>35</v>
      </c>
    </row>
    <row r="294" s="189" customFormat="1" ht="26.1" customHeight="1" spans="1:5">
      <c r="A294" s="319" t="s">
        <v>479</v>
      </c>
      <c r="B294" s="14" t="s">
        <v>167</v>
      </c>
      <c r="C294" s="407" t="s">
        <v>172</v>
      </c>
      <c r="D294" s="321" t="s">
        <v>481</v>
      </c>
      <c r="E294" s="227"/>
    </row>
    <row r="295" s="189" customFormat="1" ht="26.1" customHeight="1" spans="1:5">
      <c r="A295" s="319" t="s">
        <v>479</v>
      </c>
      <c r="B295" s="14" t="s">
        <v>167</v>
      </c>
      <c r="C295" s="27">
        <v>99</v>
      </c>
      <c r="D295" s="14" t="s">
        <v>482</v>
      </c>
      <c r="E295" s="227">
        <v>17</v>
      </c>
    </row>
    <row r="296" s="189" customFormat="1" ht="26.1" customHeight="1" spans="1:5">
      <c r="A296" s="319" t="s">
        <v>479</v>
      </c>
      <c r="B296" s="14" t="s">
        <v>176</v>
      </c>
      <c r="C296" s="407" t="s">
        <v>170</v>
      </c>
      <c r="D296" s="324" t="s">
        <v>483</v>
      </c>
      <c r="E296" s="227">
        <v>697</v>
      </c>
    </row>
    <row r="297" s="189" customFormat="1" ht="26.1" customHeight="1" spans="1:5">
      <c r="A297" s="319" t="s">
        <v>479</v>
      </c>
      <c r="B297" s="323" t="s">
        <v>172</v>
      </c>
      <c r="C297" s="323" t="s">
        <v>168</v>
      </c>
      <c r="D297" s="321" t="s">
        <v>484</v>
      </c>
      <c r="E297" s="227"/>
    </row>
    <row r="298" s="189" customFormat="1" ht="26.1" customHeight="1" spans="1:5">
      <c r="A298" s="323" t="s">
        <v>477</v>
      </c>
      <c r="B298" s="407" t="s">
        <v>199</v>
      </c>
      <c r="C298" s="407" t="s">
        <v>185</v>
      </c>
      <c r="D298" s="321" t="s">
        <v>485</v>
      </c>
      <c r="E298" s="227">
        <v>4</v>
      </c>
    </row>
    <row r="299" s="189" customFormat="1" ht="26.1" customHeight="1" spans="1:5">
      <c r="A299" s="319" t="s">
        <v>479</v>
      </c>
      <c r="B299" s="407" t="s">
        <v>199</v>
      </c>
      <c r="C299" s="407" t="s">
        <v>170</v>
      </c>
      <c r="D299" s="321" t="s">
        <v>486</v>
      </c>
      <c r="E299" s="227">
        <v>16</v>
      </c>
    </row>
    <row r="300" s="189" customFormat="1" ht="26.1" customHeight="1" spans="1:5">
      <c r="A300" s="319" t="s">
        <v>487</v>
      </c>
      <c r="B300" s="14"/>
      <c r="C300" s="27"/>
      <c r="D300" s="14" t="s">
        <v>488</v>
      </c>
      <c r="E300" s="227">
        <f>SUM(E301)</f>
        <v>0</v>
      </c>
    </row>
    <row r="301" s="189" customFormat="1" ht="26.1" customHeight="1" spans="1:5">
      <c r="A301" s="319" t="s">
        <v>489</v>
      </c>
      <c r="B301" s="14" t="s">
        <v>490</v>
      </c>
      <c r="C301" s="27"/>
      <c r="D301" s="14" t="s">
        <v>491</v>
      </c>
      <c r="E301" s="227"/>
    </row>
    <row r="302" s="189" customFormat="1" ht="26.1" customHeight="1" spans="1:5">
      <c r="A302" s="319" t="s">
        <v>492</v>
      </c>
      <c r="B302" s="14"/>
      <c r="C302" s="27"/>
      <c r="D302" s="324" t="s">
        <v>493</v>
      </c>
      <c r="E302" s="227">
        <f>SUM(E303)</f>
        <v>0</v>
      </c>
    </row>
    <row r="303" s="189" customFormat="1" ht="26.1" customHeight="1" spans="1:5">
      <c r="A303" s="323" t="s">
        <v>492</v>
      </c>
      <c r="B303" s="27">
        <v>99</v>
      </c>
      <c r="C303" s="407" t="s">
        <v>168</v>
      </c>
      <c r="D303" s="324" t="s">
        <v>494</v>
      </c>
      <c r="E303" s="227"/>
    </row>
    <row r="304" s="189" customFormat="1" ht="26.1" customHeight="1" spans="1:5">
      <c r="A304" s="319" t="s">
        <v>495</v>
      </c>
      <c r="B304" s="14"/>
      <c r="C304" s="27"/>
      <c r="D304" s="321" t="s">
        <v>496</v>
      </c>
      <c r="E304" s="227">
        <f>SUM(E305)</f>
        <v>4085</v>
      </c>
    </row>
    <row r="305" s="189" customFormat="1" ht="26.1" customHeight="1" spans="1:5">
      <c r="A305" s="323" t="s">
        <v>495</v>
      </c>
      <c r="B305" s="407" t="s">
        <v>185</v>
      </c>
      <c r="C305" s="323" t="s">
        <v>168</v>
      </c>
      <c r="D305" s="321" t="s">
        <v>497</v>
      </c>
      <c r="E305" s="227">
        <v>4085</v>
      </c>
    </row>
    <row r="306" ht="13.5" spans="4:5">
      <c r="D306" s="186"/>
      <c r="E306" s="337"/>
    </row>
    <row r="307" ht="13.5" spans="4:4">
      <c r="D307" s="186"/>
    </row>
    <row r="308" ht="13.5" spans="4:4">
      <c r="D308" s="186"/>
    </row>
    <row r="309" ht="13.5" spans="4:4">
      <c r="D309" s="186"/>
    </row>
    <row r="310" ht="13.5" spans="4:4">
      <c r="D310" s="186"/>
    </row>
    <row r="311" ht="13.5" spans="4:4">
      <c r="D311" s="186"/>
    </row>
    <row r="312" ht="13.5" spans="4:4">
      <c r="D312" s="186"/>
    </row>
    <row r="313" ht="13.5" spans="4:4">
      <c r="D313" s="186"/>
    </row>
    <row r="314" ht="13.5" spans="4:4">
      <c r="D314" s="186"/>
    </row>
  </sheetData>
  <mergeCells count="7">
    <mergeCell ref="A2:E2"/>
    <mergeCell ref="A4:C4"/>
    <mergeCell ref="A5:A6"/>
    <mergeCell ref="B5:B6"/>
    <mergeCell ref="C5:C6"/>
    <mergeCell ref="D4:D5"/>
    <mergeCell ref="E4:E5"/>
  </mergeCells>
  <dataValidations count="1">
    <dataValidation type="custom" allowBlank="1" showErrorMessage="1" errorTitle="拒绝重复输入" error="当前输入的内容，与本区域的其他单元格内容重复。" sqref="A3:E3" errorStyle="warning">
      <formula1>COUNTIF($A$2:$E$3,A3)&lt;2</formula1>
    </dataValidation>
  </dataValidations>
  <printOptions horizontalCentered="1"/>
  <pageMargins left="0.354166666666667" right="0.432638888888889" top="0.984027777777778" bottom="0.904861111111111" header="0.511805555555556" footer="0.313888888888889"/>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autoPageBreaks="0"/>
  </sheetPr>
  <dimension ref="A1:AY26"/>
  <sheetViews>
    <sheetView showZeros="0" topLeftCell="A11" workbookViewId="0">
      <selection activeCell="AI6" sqref="AI6"/>
    </sheetView>
  </sheetViews>
  <sheetFormatPr defaultColWidth="9" defaultRowHeight="15" customHeight="1"/>
  <cols>
    <col min="1" max="1" width="22.125" style="277" customWidth="1"/>
    <col min="2" max="2" width="7.25" style="272" customWidth="1"/>
    <col min="3" max="50" width="7.25" style="277" customWidth="1"/>
    <col min="51" max="16384" width="9" style="277"/>
  </cols>
  <sheetData>
    <row r="1" ht="27.95" customHeight="1" spans="1:1">
      <c r="A1" s="277" t="s">
        <v>498</v>
      </c>
    </row>
    <row r="2" ht="33" customHeight="1" spans="1:50">
      <c r="A2" s="281" t="s">
        <v>499</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row>
    <row r="3" ht="24.95" customHeight="1" spans="49:50">
      <c r="AW3" s="272" t="s">
        <v>49</v>
      </c>
      <c r="AX3" s="272"/>
    </row>
    <row r="4" s="272" customFormat="1" ht="33.95" customHeight="1" spans="1:51">
      <c r="A4" s="284" t="s">
        <v>159</v>
      </c>
      <c r="B4" s="284" t="s">
        <v>500</v>
      </c>
      <c r="C4" s="328" t="s">
        <v>501</v>
      </c>
      <c r="D4" s="328"/>
      <c r="E4" s="328"/>
      <c r="F4" s="328"/>
      <c r="G4" s="328"/>
      <c r="H4" s="328" t="s">
        <v>502</v>
      </c>
      <c r="I4" s="328"/>
      <c r="J4" s="328"/>
      <c r="K4" s="328"/>
      <c r="L4" s="328"/>
      <c r="M4" s="328"/>
      <c r="N4" s="328"/>
      <c r="O4" s="328"/>
      <c r="P4" s="328"/>
      <c r="Q4" s="328"/>
      <c r="R4" s="328" t="s">
        <v>503</v>
      </c>
      <c r="S4" s="328"/>
      <c r="T4" s="328"/>
      <c r="U4" s="328"/>
      <c r="V4" s="328"/>
      <c r="W4" s="328"/>
      <c r="X4" s="328"/>
      <c r="Y4" s="328"/>
      <c r="Z4" s="329" t="s">
        <v>504</v>
      </c>
      <c r="AA4" s="329"/>
      <c r="AB4" s="329"/>
      <c r="AC4" s="329" t="s">
        <v>505</v>
      </c>
      <c r="AD4" s="329"/>
      <c r="AE4" s="328" t="s">
        <v>506</v>
      </c>
      <c r="AF4" s="328"/>
      <c r="AG4" s="328"/>
      <c r="AH4" s="328"/>
      <c r="AI4" s="329" t="s">
        <v>507</v>
      </c>
      <c r="AJ4" s="329"/>
      <c r="AK4" s="329"/>
      <c r="AL4" s="329"/>
      <c r="AM4" s="329"/>
      <c r="AN4" s="329"/>
      <c r="AO4" s="332" t="s">
        <v>508</v>
      </c>
      <c r="AP4" s="333"/>
      <c r="AQ4" s="334"/>
      <c r="AR4" s="329" t="s">
        <v>509</v>
      </c>
      <c r="AS4" s="329"/>
      <c r="AT4" s="329"/>
      <c r="AU4" s="329"/>
      <c r="AV4" s="329"/>
      <c r="AW4" s="329" t="s">
        <v>510</v>
      </c>
      <c r="AX4" s="328"/>
      <c r="AY4" s="327"/>
    </row>
    <row r="5" s="273" customFormat="1" ht="69" customHeight="1" spans="1:50">
      <c r="A5" s="288"/>
      <c r="B5" s="288"/>
      <c r="C5" s="329" t="s">
        <v>146</v>
      </c>
      <c r="D5" s="329" t="s">
        <v>511</v>
      </c>
      <c r="E5" s="329" t="s">
        <v>512</v>
      </c>
      <c r="F5" s="329" t="s">
        <v>513</v>
      </c>
      <c r="G5" s="329" t="s">
        <v>514</v>
      </c>
      <c r="H5" s="329" t="s">
        <v>146</v>
      </c>
      <c r="I5" s="329" t="s">
        <v>515</v>
      </c>
      <c r="J5" s="329" t="s">
        <v>516</v>
      </c>
      <c r="K5" s="329" t="s">
        <v>517</v>
      </c>
      <c r="L5" s="329" t="s">
        <v>518</v>
      </c>
      <c r="M5" s="329" t="s">
        <v>519</v>
      </c>
      <c r="N5" s="329" t="s">
        <v>520</v>
      </c>
      <c r="O5" s="329" t="s">
        <v>521</v>
      </c>
      <c r="P5" s="329" t="s">
        <v>522</v>
      </c>
      <c r="Q5" s="329" t="s">
        <v>523</v>
      </c>
      <c r="R5" s="329" t="s">
        <v>146</v>
      </c>
      <c r="S5" s="329" t="s">
        <v>524</v>
      </c>
      <c r="T5" s="329" t="s">
        <v>525</v>
      </c>
      <c r="U5" s="329" t="s">
        <v>526</v>
      </c>
      <c r="V5" s="329" t="s">
        <v>527</v>
      </c>
      <c r="W5" s="329" t="s">
        <v>528</v>
      </c>
      <c r="X5" s="329" t="s">
        <v>529</v>
      </c>
      <c r="Y5" s="329" t="s">
        <v>530</v>
      </c>
      <c r="Z5" s="329" t="s">
        <v>146</v>
      </c>
      <c r="AA5" s="329" t="s">
        <v>531</v>
      </c>
      <c r="AB5" s="329" t="s">
        <v>532</v>
      </c>
      <c r="AC5" s="329" t="s">
        <v>146</v>
      </c>
      <c r="AD5" s="329" t="s">
        <v>533</v>
      </c>
      <c r="AE5" s="329" t="s">
        <v>146</v>
      </c>
      <c r="AF5" s="329" t="s">
        <v>534</v>
      </c>
      <c r="AG5" s="329" t="s">
        <v>535</v>
      </c>
      <c r="AH5" s="329" t="s">
        <v>536</v>
      </c>
      <c r="AI5" s="329" t="s">
        <v>146</v>
      </c>
      <c r="AJ5" s="329" t="s">
        <v>537</v>
      </c>
      <c r="AK5" s="329" t="s">
        <v>538</v>
      </c>
      <c r="AL5" s="329" t="s">
        <v>539</v>
      </c>
      <c r="AM5" s="329" t="s">
        <v>540</v>
      </c>
      <c r="AN5" s="329" t="s">
        <v>541</v>
      </c>
      <c r="AO5" s="329" t="s">
        <v>146</v>
      </c>
      <c r="AP5" s="329" t="s">
        <v>508</v>
      </c>
      <c r="AQ5" s="329" t="s">
        <v>542</v>
      </c>
      <c r="AR5" s="329" t="s">
        <v>146</v>
      </c>
      <c r="AS5" s="329" t="s">
        <v>543</v>
      </c>
      <c r="AT5" s="329" t="s">
        <v>544</v>
      </c>
      <c r="AU5" s="329" t="s">
        <v>545</v>
      </c>
      <c r="AV5" s="329" t="s">
        <v>546</v>
      </c>
      <c r="AW5" s="329" t="s">
        <v>146</v>
      </c>
      <c r="AX5" s="329" t="s">
        <v>488</v>
      </c>
    </row>
    <row r="6" s="327" customFormat="1" ht="24.95" customHeight="1" spans="1:50">
      <c r="A6" s="330" t="s">
        <v>163</v>
      </c>
      <c r="B6" s="330">
        <f t="shared" ref="B6:AQ6" si="0">SUM(B7:B26)</f>
        <v>82725</v>
      </c>
      <c r="C6" s="330">
        <f t="shared" si="0"/>
        <v>10385</v>
      </c>
      <c r="D6" s="330">
        <f t="shared" si="0"/>
        <v>8498</v>
      </c>
      <c r="E6" s="330">
        <f t="shared" si="0"/>
        <v>971</v>
      </c>
      <c r="F6" s="330">
        <f t="shared" si="0"/>
        <v>354</v>
      </c>
      <c r="G6" s="330">
        <f t="shared" si="0"/>
        <v>562</v>
      </c>
      <c r="H6" s="330">
        <f t="shared" si="0"/>
        <v>9335</v>
      </c>
      <c r="I6" s="330">
        <f t="shared" si="0"/>
        <v>2474</v>
      </c>
      <c r="J6" s="330">
        <f t="shared" si="0"/>
        <v>38</v>
      </c>
      <c r="K6" s="330">
        <f t="shared" si="0"/>
        <v>26</v>
      </c>
      <c r="L6" s="330">
        <f t="shared" si="0"/>
        <v>73</v>
      </c>
      <c r="M6" s="330">
        <f t="shared" si="0"/>
        <v>4321</v>
      </c>
      <c r="N6" s="330">
        <f t="shared" si="0"/>
        <v>11</v>
      </c>
      <c r="O6" s="330">
        <f t="shared" si="0"/>
        <v>129</v>
      </c>
      <c r="P6" s="330">
        <f t="shared" si="0"/>
        <v>166</v>
      </c>
      <c r="Q6" s="330">
        <f t="shared" si="0"/>
        <v>2097</v>
      </c>
      <c r="R6" s="330">
        <f t="shared" si="0"/>
        <v>7086</v>
      </c>
      <c r="S6" s="330">
        <f t="shared" si="0"/>
        <v>291</v>
      </c>
      <c r="T6" s="330">
        <f t="shared" si="0"/>
        <v>3041</v>
      </c>
      <c r="U6" s="330">
        <f t="shared" si="0"/>
        <v>28</v>
      </c>
      <c r="V6" s="330">
        <f t="shared" si="0"/>
        <v>166</v>
      </c>
      <c r="W6" s="330">
        <f t="shared" si="0"/>
        <v>679</v>
      </c>
      <c r="X6" s="330">
        <f t="shared" si="0"/>
        <v>245</v>
      </c>
      <c r="Y6" s="330">
        <f t="shared" si="0"/>
        <v>2636</v>
      </c>
      <c r="Z6" s="330">
        <f t="shared" si="0"/>
        <v>25313</v>
      </c>
      <c r="AA6" s="330">
        <f t="shared" si="0"/>
        <v>18572</v>
      </c>
      <c r="AB6" s="330">
        <f t="shared" si="0"/>
        <v>6741</v>
      </c>
      <c r="AC6" s="330">
        <f t="shared" si="0"/>
        <v>12174</v>
      </c>
      <c r="AD6" s="330">
        <f t="shared" si="0"/>
        <v>12174</v>
      </c>
      <c r="AE6" s="330">
        <f t="shared" si="0"/>
        <v>350</v>
      </c>
      <c r="AF6" s="330">
        <f t="shared" si="0"/>
        <v>0</v>
      </c>
      <c r="AG6" s="330">
        <f t="shared" si="0"/>
        <v>0</v>
      </c>
      <c r="AH6" s="330">
        <f t="shared" si="0"/>
        <v>350</v>
      </c>
      <c r="AI6" s="330">
        <f t="shared" si="0"/>
        <v>13502</v>
      </c>
      <c r="AJ6" s="330">
        <f t="shared" si="0"/>
        <v>2759</v>
      </c>
      <c r="AK6" s="330">
        <f t="shared" si="0"/>
        <v>12</v>
      </c>
      <c r="AL6" s="330">
        <f t="shared" si="0"/>
        <v>122</v>
      </c>
      <c r="AM6" s="330">
        <f t="shared" si="0"/>
        <v>0</v>
      </c>
      <c r="AN6" s="330">
        <f t="shared" si="0"/>
        <v>10609</v>
      </c>
      <c r="AO6" s="330">
        <f t="shared" si="0"/>
        <v>495</v>
      </c>
      <c r="AP6" s="330">
        <f t="shared" si="0"/>
        <v>495</v>
      </c>
      <c r="AQ6" s="330">
        <f t="shared" si="0"/>
        <v>0</v>
      </c>
      <c r="AR6" s="330">
        <f t="shared" ref="AR6:AX6" si="1">SUM(AR7:AR26)</f>
        <v>4085</v>
      </c>
      <c r="AS6" s="330">
        <f t="shared" si="1"/>
        <v>4085</v>
      </c>
      <c r="AT6" s="330">
        <f t="shared" si="1"/>
        <v>0</v>
      </c>
      <c r="AU6" s="330">
        <f t="shared" si="1"/>
        <v>0</v>
      </c>
      <c r="AV6" s="330">
        <f t="shared" si="1"/>
        <v>0</v>
      </c>
      <c r="AW6" s="330">
        <f t="shared" si="1"/>
        <v>0</v>
      </c>
      <c r="AX6" s="330">
        <f t="shared" si="1"/>
        <v>0</v>
      </c>
    </row>
    <row r="7" s="275" customFormat="1" ht="24.95" customHeight="1" spans="1:50">
      <c r="A7" s="295" t="s">
        <v>165</v>
      </c>
      <c r="B7" s="330">
        <f t="shared" ref="B7:B12" si="2">C7+H7+R7+Z7+AC7+AE7+AI7+AR7+AW7</f>
        <v>7052</v>
      </c>
      <c r="C7" s="295">
        <f t="shared" ref="C7:C26" si="3">D7+E7+F7+G7</f>
        <v>2493</v>
      </c>
      <c r="D7" s="295">
        <v>2480</v>
      </c>
      <c r="E7" s="295">
        <v>13</v>
      </c>
      <c r="F7" s="295"/>
      <c r="G7" s="295"/>
      <c r="H7" s="295">
        <f t="shared" ref="H7:H26" si="4">I7+J7+K7+L7+M7+N7+O7+P7+Q7</f>
        <v>2911</v>
      </c>
      <c r="I7" s="295">
        <v>1003</v>
      </c>
      <c r="J7" s="295">
        <v>37</v>
      </c>
      <c r="K7" s="295">
        <v>1</v>
      </c>
      <c r="L7" s="295">
        <v>17</v>
      </c>
      <c r="M7" s="295">
        <v>1338</v>
      </c>
      <c r="N7" s="295">
        <v>8</v>
      </c>
      <c r="O7" s="295">
        <v>57</v>
      </c>
      <c r="P7" s="295">
        <v>138</v>
      </c>
      <c r="Q7" s="295">
        <v>312</v>
      </c>
      <c r="R7" s="295">
        <f t="shared" ref="R7:R26" si="5">S7+T7+U7+V7+W7+X7+Y7</f>
        <v>341</v>
      </c>
      <c r="S7" s="295">
        <v>20</v>
      </c>
      <c r="T7" s="295"/>
      <c r="U7" s="295">
        <v>18</v>
      </c>
      <c r="V7" s="295"/>
      <c r="W7" s="295">
        <v>253</v>
      </c>
      <c r="X7" s="295">
        <v>50</v>
      </c>
      <c r="Y7" s="295"/>
      <c r="Z7" s="295">
        <f t="shared" ref="Z7:Z26" si="6">AA7+AB7</f>
        <v>1291</v>
      </c>
      <c r="AA7" s="295">
        <v>1181</v>
      </c>
      <c r="AB7" s="295">
        <v>110</v>
      </c>
      <c r="AC7" s="295">
        <f t="shared" ref="AC7:AC26" si="7">AD7</f>
        <v>0</v>
      </c>
      <c r="AD7" s="295"/>
      <c r="AE7" s="295">
        <f t="shared" ref="AE7:AE26" si="8">AF7+AG7+AH7</f>
        <v>0</v>
      </c>
      <c r="AF7" s="295"/>
      <c r="AG7" s="295"/>
      <c r="AH7" s="295"/>
      <c r="AI7" s="295">
        <f t="shared" ref="AI7:AI26" si="9">AJ7+AK7+AL7+AM7+AN7</f>
        <v>16</v>
      </c>
      <c r="AJ7" s="295">
        <v>1</v>
      </c>
      <c r="AK7" s="295"/>
      <c r="AL7" s="295"/>
      <c r="AM7" s="295"/>
      <c r="AN7" s="295">
        <v>15</v>
      </c>
      <c r="AO7" s="295"/>
      <c r="AP7" s="295"/>
      <c r="AQ7" s="295"/>
      <c r="AR7" s="295">
        <f t="shared" ref="AR7:AR26" si="10">AS7+AT7+AU7+AV7</f>
        <v>0</v>
      </c>
      <c r="AS7" s="295"/>
      <c r="AT7" s="295"/>
      <c r="AU7" s="295"/>
      <c r="AV7" s="295"/>
      <c r="AW7" s="295">
        <f t="shared" ref="AW7:AW26" si="11">AX7</f>
        <v>0</v>
      </c>
      <c r="AX7" s="295"/>
    </row>
    <row r="8" ht="24.95" customHeight="1" spans="1:50">
      <c r="A8" s="295" t="s">
        <v>239</v>
      </c>
      <c r="B8" s="330">
        <f t="shared" si="2"/>
        <v>3</v>
      </c>
      <c r="C8" s="295">
        <f t="shared" si="3"/>
        <v>0</v>
      </c>
      <c r="D8" s="295"/>
      <c r="E8" s="295"/>
      <c r="F8" s="295"/>
      <c r="G8" s="295"/>
      <c r="H8" s="295">
        <f t="shared" si="4"/>
        <v>3</v>
      </c>
      <c r="I8" s="295"/>
      <c r="J8" s="295"/>
      <c r="K8" s="295"/>
      <c r="L8" s="295"/>
      <c r="M8" s="295"/>
      <c r="N8" s="295"/>
      <c r="O8" s="295"/>
      <c r="P8" s="295"/>
      <c r="Q8" s="295">
        <v>3</v>
      </c>
      <c r="R8" s="295">
        <f t="shared" si="5"/>
        <v>0</v>
      </c>
      <c r="S8" s="295"/>
      <c r="T8" s="295"/>
      <c r="U8" s="295"/>
      <c r="V8" s="295"/>
      <c r="W8" s="295"/>
      <c r="X8" s="295"/>
      <c r="Y8" s="295"/>
      <c r="Z8" s="295">
        <f t="shared" si="6"/>
        <v>0</v>
      </c>
      <c r="AA8" s="295"/>
      <c r="AB8" s="295"/>
      <c r="AC8" s="295">
        <f t="shared" si="7"/>
        <v>0</v>
      </c>
      <c r="AD8" s="295"/>
      <c r="AE8" s="295">
        <f t="shared" si="8"/>
        <v>0</v>
      </c>
      <c r="AF8" s="295">
        <v>0</v>
      </c>
      <c r="AG8" s="295"/>
      <c r="AH8" s="295"/>
      <c r="AI8" s="295">
        <f t="shared" si="9"/>
        <v>0</v>
      </c>
      <c r="AJ8" s="295"/>
      <c r="AK8" s="295">
        <v>0</v>
      </c>
      <c r="AL8" s="295">
        <v>0</v>
      </c>
      <c r="AM8" s="295">
        <v>0</v>
      </c>
      <c r="AN8" s="295"/>
      <c r="AO8" s="295"/>
      <c r="AP8" s="295"/>
      <c r="AQ8" s="295"/>
      <c r="AR8" s="295">
        <f t="shared" si="10"/>
        <v>0</v>
      </c>
      <c r="AS8" s="295">
        <v>0</v>
      </c>
      <c r="AT8" s="295">
        <v>0</v>
      </c>
      <c r="AU8" s="295">
        <v>0</v>
      </c>
      <c r="AV8" s="295">
        <v>0</v>
      </c>
      <c r="AW8" s="295">
        <f t="shared" si="11"/>
        <v>0</v>
      </c>
      <c r="AX8" s="295">
        <v>0</v>
      </c>
    </row>
    <row r="9" ht="24.95" customHeight="1" spans="1:50">
      <c r="A9" s="295" t="s">
        <v>244</v>
      </c>
      <c r="B9" s="330">
        <f t="shared" si="2"/>
        <v>3830</v>
      </c>
      <c r="C9" s="295">
        <f t="shared" si="3"/>
        <v>1291</v>
      </c>
      <c r="D9" s="295">
        <v>1289</v>
      </c>
      <c r="E9" s="295">
        <v>2</v>
      </c>
      <c r="F9" s="295"/>
      <c r="G9" s="295"/>
      <c r="H9" s="295">
        <f t="shared" si="4"/>
        <v>2031</v>
      </c>
      <c r="I9" s="295">
        <v>688</v>
      </c>
      <c r="J9" s="295"/>
      <c r="K9" s="295"/>
      <c r="L9" s="295">
        <v>20</v>
      </c>
      <c r="M9" s="295">
        <v>1224</v>
      </c>
      <c r="N9" s="295"/>
      <c r="O9" s="295">
        <v>49</v>
      </c>
      <c r="P9" s="295">
        <v>10</v>
      </c>
      <c r="Q9" s="295">
        <v>40</v>
      </c>
      <c r="R9" s="295">
        <f t="shared" si="5"/>
        <v>508</v>
      </c>
      <c r="S9" s="295"/>
      <c r="T9" s="295"/>
      <c r="U9" s="295">
        <v>10</v>
      </c>
      <c r="V9" s="295"/>
      <c r="W9" s="295">
        <v>403</v>
      </c>
      <c r="X9" s="295">
        <v>95</v>
      </c>
      <c r="Y9" s="295"/>
      <c r="Z9" s="295">
        <f t="shared" si="6"/>
        <v>0</v>
      </c>
      <c r="AA9" s="295"/>
      <c r="AB9" s="295"/>
      <c r="AC9" s="295">
        <f t="shared" si="7"/>
        <v>0</v>
      </c>
      <c r="AD9" s="295"/>
      <c r="AE9" s="295">
        <f t="shared" si="8"/>
        <v>0</v>
      </c>
      <c r="AF9" s="295">
        <v>0</v>
      </c>
      <c r="AG9" s="295"/>
      <c r="AH9" s="295"/>
      <c r="AI9" s="295">
        <f t="shared" si="9"/>
        <v>0</v>
      </c>
      <c r="AJ9" s="295"/>
      <c r="AK9" s="295">
        <v>0</v>
      </c>
      <c r="AL9" s="295">
        <v>0</v>
      </c>
      <c r="AM9" s="295">
        <v>0</v>
      </c>
      <c r="AN9" s="295"/>
      <c r="AO9" s="295"/>
      <c r="AP9" s="295"/>
      <c r="AQ9" s="295"/>
      <c r="AR9" s="295">
        <f t="shared" si="10"/>
        <v>0</v>
      </c>
      <c r="AS9" s="295">
        <v>0</v>
      </c>
      <c r="AT9" s="295">
        <v>0</v>
      </c>
      <c r="AU9" s="295">
        <v>0</v>
      </c>
      <c r="AV9" s="295">
        <v>0</v>
      </c>
      <c r="AW9" s="295">
        <f t="shared" si="11"/>
        <v>0</v>
      </c>
      <c r="AX9" s="295">
        <v>0</v>
      </c>
    </row>
    <row r="10" ht="24.95" customHeight="1" spans="1:50">
      <c r="A10" s="295" t="s">
        <v>256</v>
      </c>
      <c r="B10" s="330">
        <f t="shared" si="2"/>
        <v>22743</v>
      </c>
      <c r="C10" s="295">
        <f t="shared" si="3"/>
        <v>1260</v>
      </c>
      <c r="D10" s="295">
        <v>1260</v>
      </c>
      <c r="E10" s="295"/>
      <c r="F10" s="295"/>
      <c r="G10" s="295"/>
      <c r="H10" s="295">
        <f t="shared" si="4"/>
        <v>23</v>
      </c>
      <c r="I10" s="295"/>
      <c r="J10" s="295"/>
      <c r="K10" s="295">
        <v>23</v>
      </c>
      <c r="L10" s="295"/>
      <c r="M10" s="295"/>
      <c r="N10" s="295"/>
      <c r="O10" s="295"/>
      <c r="P10" s="295"/>
      <c r="Q10" s="295"/>
      <c r="R10" s="295">
        <f t="shared" si="5"/>
        <v>0</v>
      </c>
      <c r="S10" s="295"/>
      <c r="T10" s="295"/>
      <c r="U10" s="295"/>
      <c r="V10" s="295"/>
      <c r="W10" s="295"/>
      <c r="X10" s="295"/>
      <c r="Y10" s="295"/>
      <c r="Z10" s="295">
        <f t="shared" si="6"/>
        <v>16914</v>
      </c>
      <c r="AA10" s="295">
        <v>12327</v>
      </c>
      <c r="AB10" s="295">
        <v>4587</v>
      </c>
      <c r="AC10" s="295">
        <f t="shared" si="7"/>
        <v>3749</v>
      </c>
      <c r="AD10" s="295">
        <v>3749</v>
      </c>
      <c r="AE10" s="295">
        <f t="shared" si="8"/>
        <v>0</v>
      </c>
      <c r="AF10" s="295">
        <v>0</v>
      </c>
      <c r="AG10" s="295"/>
      <c r="AH10" s="295"/>
      <c r="AI10" s="295">
        <f t="shared" si="9"/>
        <v>797</v>
      </c>
      <c r="AJ10" s="295">
        <v>563</v>
      </c>
      <c r="AK10" s="295">
        <v>12</v>
      </c>
      <c r="AL10" s="295">
        <v>0</v>
      </c>
      <c r="AM10" s="295">
        <v>0</v>
      </c>
      <c r="AN10" s="295">
        <v>222</v>
      </c>
      <c r="AO10" s="295"/>
      <c r="AP10" s="295"/>
      <c r="AQ10" s="295"/>
      <c r="AR10" s="295">
        <f t="shared" si="10"/>
        <v>0</v>
      </c>
      <c r="AS10" s="295">
        <v>0</v>
      </c>
      <c r="AT10" s="295">
        <v>0</v>
      </c>
      <c r="AU10" s="295">
        <v>0</v>
      </c>
      <c r="AV10" s="295">
        <v>0</v>
      </c>
      <c r="AW10" s="295">
        <f t="shared" si="11"/>
        <v>0</v>
      </c>
      <c r="AX10" s="295">
        <v>0</v>
      </c>
    </row>
    <row r="11" ht="24.95" customHeight="1" spans="1:50">
      <c r="A11" s="295" t="s">
        <v>276</v>
      </c>
      <c r="B11" s="330">
        <f t="shared" si="2"/>
        <v>909</v>
      </c>
      <c r="C11" s="295">
        <f t="shared" si="3"/>
        <v>332</v>
      </c>
      <c r="D11" s="295">
        <v>323</v>
      </c>
      <c r="E11" s="295">
        <v>9</v>
      </c>
      <c r="F11" s="295"/>
      <c r="G11" s="295"/>
      <c r="H11" s="295">
        <f t="shared" si="4"/>
        <v>303</v>
      </c>
      <c r="I11" s="295">
        <v>172</v>
      </c>
      <c r="J11" s="295">
        <v>1</v>
      </c>
      <c r="K11" s="295">
        <v>1</v>
      </c>
      <c r="L11" s="295"/>
      <c r="M11" s="295">
        <v>99</v>
      </c>
      <c r="N11" s="295">
        <v>3</v>
      </c>
      <c r="O11" s="295">
        <v>23</v>
      </c>
      <c r="P11" s="295">
        <v>1</v>
      </c>
      <c r="Q11" s="295">
        <v>3</v>
      </c>
      <c r="R11" s="295">
        <f t="shared" si="5"/>
        <v>8</v>
      </c>
      <c r="S11" s="295"/>
      <c r="T11" s="295"/>
      <c r="U11" s="295"/>
      <c r="V11" s="295"/>
      <c r="W11" s="295">
        <v>8</v>
      </c>
      <c r="X11" s="295"/>
      <c r="Y11" s="295"/>
      <c r="Z11" s="295">
        <f t="shared" si="6"/>
        <v>117</v>
      </c>
      <c r="AA11" s="295">
        <v>69</v>
      </c>
      <c r="AB11" s="295">
        <v>48</v>
      </c>
      <c r="AC11" s="295">
        <f t="shared" si="7"/>
        <v>0</v>
      </c>
      <c r="AD11" s="295"/>
      <c r="AE11" s="295">
        <f t="shared" si="8"/>
        <v>149</v>
      </c>
      <c r="AF11" s="295">
        <v>0</v>
      </c>
      <c r="AG11" s="295"/>
      <c r="AH11" s="295">
        <v>149</v>
      </c>
      <c r="AI11" s="295">
        <f t="shared" si="9"/>
        <v>0</v>
      </c>
      <c r="AJ11" s="295">
        <v>0</v>
      </c>
      <c r="AK11" s="295">
        <v>0</v>
      </c>
      <c r="AL11" s="295">
        <v>0</v>
      </c>
      <c r="AM11" s="295">
        <v>0</v>
      </c>
      <c r="AN11" s="295"/>
      <c r="AO11" s="295"/>
      <c r="AP11" s="295"/>
      <c r="AQ11" s="295"/>
      <c r="AR11" s="295">
        <f t="shared" si="10"/>
        <v>0</v>
      </c>
      <c r="AS11" s="295">
        <v>0</v>
      </c>
      <c r="AT11" s="295">
        <v>0</v>
      </c>
      <c r="AU11" s="295">
        <v>0</v>
      </c>
      <c r="AV11" s="295">
        <v>0</v>
      </c>
      <c r="AW11" s="295">
        <f t="shared" si="11"/>
        <v>0</v>
      </c>
      <c r="AX11" s="295">
        <v>0</v>
      </c>
    </row>
    <row r="12" ht="24.95" customHeight="1" spans="1:50">
      <c r="A12" s="295" t="s">
        <v>283</v>
      </c>
      <c r="B12" s="330">
        <f t="shared" si="2"/>
        <v>314</v>
      </c>
      <c r="C12" s="295">
        <f t="shared" si="3"/>
        <v>0</v>
      </c>
      <c r="D12" s="295"/>
      <c r="E12" s="295"/>
      <c r="F12" s="295"/>
      <c r="G12" s="295"/>
      <c r="H12" s="295">
        <f t="shared" si="4"/>
        <v>314</v>
      </c>
      <c r="I12" s="295">
        <v>4</v>
      </c>
      <c r="J12" s="295"/>
      <c r="K12" s="295"/>
      <c r="L12" s="295"/>
      <c r="M12" s="295">
        <v>180</v>
      </c>
      <c r="N12" s="295"/>
      <c r="O12" s="295"/>
      <c r="P12" s="295"/>
      <c r="Q12" s="295">
        <v>130</v>
      </c>
      <c r="R12" s="295">
        <f t="shared" si="5"/>
        <v>0</v>
      </c>
      <c r="S12" s="295"/>
      <c r="T12" s="295"/>
      <c r="U12" s="295"/>
      <c r="V12" s="295"/>
      <c r="W12" s="295"/>
      <c r="X12" s="295"/>
      <c r="Y12" s="295"/>
      <c r="Z12" s="295">
        <f t="shared" si="6"/>
        <v>0</v>
      </c>
      <c r="AA12" s="295"/>
      <c r="AB12" s="295"/>
      <c r="AC12" s="295">
        <f t="shared" si="7"/>
        <v>0</v>
      </c>
      <c r="AD12" s="295"/>
      <c r="AE12" s="295">
        <f t="shared" si="8"/>
        <v>0</v>
      </c>
      <c r="AF12" s="295">
        <v>0</v>
      </c>
      <c r="AG12" s="295"/>
      <c r="AH12" s="295"/>
      <c r="AI12" s="295">
        <f t="shared" si="9"/>
        <v>0</v>
      </c>
      <c r="AJ12" s="295">
        <v>0</v>
      </c>
      <c r="AK12" s="295">
        <v>0</v>
      </c>
      <c r="AL12" s="295">
        <v>0</v>
      </c>
      <c r="AM12" s="295">
        <v>0</v>
      </c>
      <c r="AN12" s="295"/>
      <c r="AO12" s="295"/>
      <c r="AP12" s="295"/>
      <c r="AQ12" s="295"/>
      <c r="AR12" s="295">
        <f t="shared" si="10"/>
        <v>0</v>
      </c>
      <c r="AS12" s="295">
        <v>0</v>
      </c>
      <c r="AT12" s="295">
        <v>0</v>
      </c>
      <c r="AU12" s="295">
        <v>0</v>
      </c>
      <c r="AV12" s="295">
        <v>0</v>
      </c>
      <c r="AW12" s="295">
        <f t="shared" si="11"/>
        <v>0</v>
      </c>
      <c r="AX12" s="295">
        <v>0</v>
      </c>
    </row>
    <row r="13" ht="24.95" customHeight="1" spans="1:50">
      <c r="A13" s="295" t="s">
        <v>297</v>
      </c>
      <c r="B13" s="330">
        <f>C13+H13+R13+Z13+AC13+AE13+AI13+AR13+AW13+AO13</f>
        <v>11233</v>
      </c>
      <c r="C13" s="295">
        <f t="shared" si="3"/>
        <v>1745</v>
      </c>
      <c r="D13" s="295">
        <v>590</v>
      </c>
      <c r="E13" s="295">
        <v>593</v>
      </c>
      <c r="F13" s="295"/>
      <c r="G13" s="295">
        <v>562</v>
      </c>
      <c r="H13" s="295">
        <f t="shared" si="4"/>
        <v>369</v>
      </c>
      <c r="I13" s="295">
        <v>182</v>
      </c>
      <c r="J13" s="295"/>
      <c r="K13" s="295"/>
      <c r="L13" s="295"/>
      <c r="M13" s="295">
        <v>145</v>
      </c>
      <c r="N13" s="295"/>
      <c r="O13" s="295"/>
      <c r="P13" s="295"/>
      <c r="Q13" s="295">
        <v>42</v>
      </c>
      <c r="R13" s="295">
        <f t="shared" si="5"/>
        <v>291</v>
      </c>
      <c r="S13" s="295">
        <v>60</v>
      </c>
      <c r="T13" s="295">
        <v>45</v>
      </c>
      <c r="U13" s="295"/>
      <c r="V13" s="295">
        <v>80</v>
      </c>
      <c r="W13" s="295">
        <v>6</v>
      </c>
      <c r="X13" s="295">
        <v>100</v>
      </c>
      <c r="Y13" s="295"/>
      <c r="Z13" s="295">
        <f t="shared" si="6"/>
        <v>2210</v>
      </c>
      <c r="AA13" s="295">
        <v>2210</v>
      </c>
      <c r="AB13" s="295"/>
      <c r="AC13" s="295">
        <f t="shared" si="7"/>
        <v>0</v>
      </c>
      <c r="AD13" s="295"/>
      <c r="AE13" s="295">
        <f t="shared" si="8"/>
        <v>138</v>
      </c>
      <c r="AF13" s="295">
        <v>0</v>
      </c>
      <c r="AG13" s="295"/>
      <c r="AH13" s="295">
        <v>138</v>
      </c>
      <c r="AI13" s="295">
        <f t="shared" si="9"/>
        <v>5985</v>
      </c>
      <c r="AJ13" s="295">
        <v>1407</v>
      </c>
      <c r="AK13" s="295">
        <v>0</v>
      </c>
      <c r="AL13" s="295">
        <v>0</v>
      </c>
      <c r="AM13" s="295">
        <v>0</v>
      </c>
      <c r="AN13" s="295">
        <v>4578</v>
      </c>
      <c r="AO13" s="295">
        <v>495</v>
      </c>
      <c r="AP13" s="295">
        <v>495</v>
      </c>
      <c r="AQ13" s="295"/>
      <c r="AR13" s="295">
        <f t="shared" si="10"/>
        <v>0</v>
      </c>
      <c r="AS13" s="295">
        <v>0</v>
      </c>
      <c r="AT13" s="295">
        <v>0</v>
      </c>
      <c r="AU13" s="295">
        <v>0</v>
      </c>
      <c r="AV13" s="295">
        <v>0</v>
      </c>
      <c r="AW13" s="295">
        <f t="shared" si="11"/>
        <v>0</v>
      </c>
      <c r="AX13" s="295">
        <v>0</v>
      </c>
    </row>
    <row r="14" ht="24.95" customHeight="1" spans="1:50">
      <c r="A14" s="295" t="s">
        <v>343</v>
      </c>
      <c r="B14" s="330">
        <f t="shared" ref="B14:B26" si="12">C14+H14+R14+Z14+AC14+AE14+AI14+AR14+AW14</f>
        <v>6686</v>
      </c>
      <c r="C14" s="295">
        <f t="shared" si="3"/>
        <v>1395</v>
      </c>
      <c r="D14" s="295">
        <v>1052</v>
      </c>
      <c r="E14" s="295">
        <v>343</v>
      </c>
      <c r="F14" s="295"/>
      <c r="G14" s="295"/>
      <c r="H14" s="295">
        <f t="shared" si="4"/>
        <v>1672</v>
      </c>
      <c r="I14" s="295">
        <v>228</v>
      </c>
      <c r="J14" s="295"/>
      <c r="K14" s="295"/>
      <c r="L14" s="295">
        <v>10</v>
      </c>
      <c r="M14" s="295">
        <v>93</v>
      </c>
      <c r="N14" s="295"/>
      <c r="O14" s="295"/>
      <c r="P14" s="295"/>
      <c r="Q14" s="295">
        <v>1341</v>
      </c>
      <c r="R14" s="295">
        <f t="shared" si="5"/>
        <v>7</v>
      </c>
      <c r="S14" s="295"/>
      <c r="T14" s="295"/>
      <c r="U14" s="295"/>
      <c r="V14" s="295"/>
      <c r="W14" s="295">
        <v>7</v>
      </c>
      <c r="X14" s="295"/>
      <c r="Y14" s="295"/>
      <c r="Z14" s="295">
        <f t="shared" si="6"/>
        <v>2275</v>
      </c>
      <c r="AA14" s="295">
        <v>1343</v>
      </c>
      <c r="AB14" s="295">
        <v>932</v>
      </c>
      <c r="AC14" s="295">
        <f t="shared" si="7"/>
        <v>83</v>
      </c>
      <c r="AD14" s="295">
        <v>83</v>
      </c>
      <c r="AE14" s="295">
        <f t="shared" si="8"/>
        <v>0</v>
      </c>
      <c r="AF14" s="295">
        <v>0</v>
      </c>
      <c r="AG14" s="295"/>
      <c r="AH14" s="295"/>
      <c r="AI14" s="295">
        <f t="shared" si="9"/>
        <v>1254</v>
      </c>
      <c r="AJ14" s="295">
        <v>788</v>
      </c>
      <c r="AK14" s="295">
        <v>0</v>
      </c>
      <c r="AL14" s="295">
        <v>0</v>
      </c>
      <c r="AM14" s="295">
        <v>0</v>
      </c>
      <c r="AN14" s="295">
        <v>466</v>
      </c>
      <c r="AO14" s="295"/>
      <c r="AP14" s="295"/>
      <c r="AQ14" s="295"/>
      <c r="AR14" s="295">
        <f t="shared" si="10"/>
        <v>0</v>
      </c>
      <c r="AS14" s="295">
        <v>0</v>
      </c>
      <c r="AT14" s="295">
        <v>0</v>
      </c>
      <c r="AU14" s="295">
        <v>0</v>
      </c>
      <c r="AV14" s="295">
        <v>0</v>
      </c>
      <c r="AW14" s="295">
        <f t="shared" si="11"/>
        <v>0</v>
      </c>
      <c r="AX14" s="295">
        <v>0</v>
      </c>
    </row>
    <row r="15" ht="24.95" customHeight="1" spans="1:50">
      <c r="A15" s="295" t="s">
        <v>376</v>
      </c>
      <c r="B15" s="330">
        <f t="shared" si="12"/>
        <v>2027</v>
      </c>
      <c r="C15" s="295">
        <f t="shared" si="3"/>
        <v>0</v>
      </c>
      <c r="D15" s="295"/>
      <c r="E15" s="295"/>
      <c r="F15" s="295"/>
      <c r="G15" s="295"/>
      <c r="H15" s="295">
        <f t="shared" si="4"/>
        <v>586</v>
      </c>
      <c r="I15" s="295"/>
      <c r="J15" s="295"/>
      <c r="K15" s="295"/>
      <c r="L15" s="295"/>
      <c r="M15" s="295">
        <v>545</v>
      </c>
      <c r="N15" s="295"/>
      <c r="O15" s="295"/>
      <c r="P15" s="295"/>
      <c r="Q15" s="295">
        <v>41</v>
      </c>
      <c r="R15" s="295">
        <f t="shared" si="5"/>
        <v>211</v>
      </c>
      <c r="S15" s="295">
        <v>211</v>
      </c>
      <c r="T15" s="295"/>
      <c r="U15" s="295"/>
      <c r="V15" s="295"/>
      <c r="W15" s="295"/>
      <c r="X15" s="295"/>
      <c r="Y15" s="295"/>
      <c r="Z15" s="295">
        <f t="shared" si="6"/>
        <v>630</v>
      </c>
      <c r="AA15" s="295"/>
      <c r="AB15" s="295">
        <v>630</v>
      </c>
      <c r="AC15" s="295">
        <f t="shared" si="7"/>
        <v>600</v>
      </c>
      <c r="AD15" s="295">
        <v>600</v>
      </c>
      <c r="AE15" s="295">
        <f t="shared" si="8"/>
        <v>0</v>
      </c>
      <c r="AF15" s="295">
        <v>0</v>
      </c>
      <c r="AG15" s="295"/>
      <c r="AH15" s="295"/>
      <c r="AI15" s="295">
        <f t="shared" si="9"/>
        <v>0</v>
      </c>
      <c r="AJ15" s="295">
        <v>0</v>
      </c>
      <c r="AK15" s="295">
        <v>0</v>
      </c>
      <c r="AL15" s="295">
        <v>0</v>
      </c>
      <c r="AM15" s="295">
        <v>0</v>
      </c>
      <c r="AN15" s="295"/>
      <c r="AO15" s="295"/>
      <c r="AP15" s="295"/>
      <c r="AQ15" s="295"/>
      <c r="AR15" s="295">
        <f t="shared" si="10"/>
        <v>0</v>
      </c>
      <c r="AS15" s="295">
        <v>0</v>
      </c>
      <c r="AT15" s="295">
        <v>0</v>
      </c>
      <c r="AU15" s="295">
        <v>0</v>
      </c>
      <c r="AV15" s="295">
        <v>0</v>
      </c>
      <c r="AW15" s="295">
        <f t="shared" si="11"/>
        <v>0</v>
      </c>
      <c r="AX15" s="295">
        <v>0</v>
      </c>
    </row>
    <row r="16" ht="24.95" customHeight="1" spans="1:50">
      <c r="A16" s="295" t="s">
        <v>386</v>
      </c>
      <c r="B16" s="330">
        <f t="shared" si="12"/>
        <v>12132</v>
      </c>
      <c r="C16" s="295">
        <f t="shared" si="3"/>
        <v>1217</v>
      </c>
      <c r="D16" s="295">
        <v>1207</v>
      </c>
      <c r="E16" s="295">
        <v>10</v>
      </c>
      <c r="F16" s="295"/>
      <c r="G16" s="295"/>
      <c r="H16" s="295">
        <f t="shared" si="4"/>
        <v>381</v>
      </c>
      <c r="I16" s="295">
        <v>80</v>
      </c>
      <c r="J16" s="295"/>
      <c r="K16" s="295">
        <v>1</v>
      </c>
      <c r="L16" s="295"/>
      <c r="M16" s="295">
        <v>280</v>
      </c>
      <c r="N16" s="295"/>
      <c r="O16" s="295"/>
      <c r="P16" s="295">
        <v>1</v>
      </c>
      <c r="Q16" s="295">
        <v>19</v>
      </c>
      <c r="R16" s="295">
        <f t="shared" si="5"/>
        <v>512</v>
      </c>
      <c r="S16" s="295"/>
      <c r="T16" s="295">
        <v>426</v>
      </c>
      <c r="U16" s="295"/>
      <c r="V16" s="295">
        <v>86</v>
      </c>
      <c r="W16" s="295"/>
      <c r="X16" s="295"/>
      <c r="Y16" s="295"/>
      <c r="Z16" s="295">
        <f t="shared" si="6"/>
        <v>81</v>
      </c>
      <c r="AA16" s="295"/>
      <c r="AB16" s="295">
        <v>81</v>
      </c>
      <c r="AC16" s="295">
        <f t="shared" si="7"/>
        <v>5641</v>
      </c>
      <c r="AD16" s="295">
        <v>5641</v>
      </c>
      <c r="AE16" s="295">
        <f t="shared" si="8"/>
        <v>0</v>
      </c>
      <c r="AF16" s="295">
        <v>0</v>
      </c>
      <c r="AG16" s="295"/>
      <c r="AH16" s="295"/>
      <c r="AI16" s="295">
        <f t="shared" si="9"/>
        <v>4300</v>
      </c>
      <c r="AJ16" s="295">
        <v>0</v>
      </c>
      <c r="AK16" s="295">
        <v>0</v>
      </c>
      <c r="AL16" s="295">
        <v>0</v>
      </c>
      <c r="AM16" s="295">
        <v>0</v>
      </c>
      <c r="AN16" s="295">
        <v>4300</v>
      </c>
      <c r="AO16" s="295"/>
      <c r="AP16" s="295"/>
      <c r="AQ16" s="295"/>
      <c r="AR16" s="295">
        <f t="shared" si="10"/>
        <v>0</v>
      </c>
      <c r="AS16" s="295">
        <v>0</v>
      </c>
      <c r="AT16" s="295">
        <v>0</v>
      </c>
      <c r="AU16" s="295">
        <v>0</v>
      </c>
      <c r="AV16" s="295">
        <v>0</v>
      </c>
      <c r="AW16" s="295">
        <f t="shared" si="11"/>
        <v>0</v>
      </c>
      <c r="AX16" s="295">
        <v>0</v>
      </c>
    </row>
    <row r="17" ht="24.95" customHeight="1" spans="1:50">
      <c r="A17" s="295" t="s">
        <v>395</v>
      </c>
      <c r="B17" s="330">
        <f t="shared" si="12"/>
        <v>4238</v>
      </c>
      <c r="C17" s="295">
        <f t="shared" si="3"/>
        <v>233</v>
      </c>
      <c r="D17" s="295">
        <v>232</v>
      </c>
      <c r="E17" s="295">
        <v>1</v>
      </c>
      <c r="F17" s="295"/>
      <c r="G17" s="295"/>
      <c r="H17" s="295">
        <f t="shared" si="4"/>
        <v>583</v>
      </c>
      <c r="I17" s="295">
        <v>80</v>
      </c>
      <c r="J17" s="295"/>
      <c r="K17" s="295"/>
      <c r="L17" s="295">
        <v>26</v>
      </c>
      <c r="M17" s="295">
        <v>306</v>
      </c>
      <c r="N17" s="295"/>
      <c r="O17" s="295"/>
      <c r="P17" s="295">
        <v>16</v>
      </c>
      <c r="Q17" s="295">
        <v>155</v>
      </c>
      <c r="R17" s="295">
        <f t="shared" si="5"/>
        <v>438</v>
      </c>
      <c r="S17" s="295"/>
      <c r="T17" s="295">
        <v>436</v>
      </c>
      <c r="U17" s="295"/>
      <c r="V17" s="295"/>
      <c r="W17" s="295">
        <v>2</v>
      </c>
      <c r="X17" s="295"/>
      <c r="Y17" s="295"/>
      <c r="Z17" s="295">
        <f t="shared" si="6"/>
        <v>174</v>
      </c>
      <c r="AA17" s="295">
        <v>91</v>
      </c>
      <c r="AB17" s="295">
        <v>83</v>
      </c>
      <c r="AC17" s="295">
        <f t="shared" si="7"/>
        <v>2101</v>
      </c>
      <c r="AD17" s="295">
        <v>2101</v>
      </c>
      <c r="AE17" s="295">
        <f t="shared" si="8"/>
        <v>0</v>
      </c>
      <c r="AF17" s="295">
        <v>0</v>
      </c>
      <c r="AG17" s="295"/>
      <c r="AH17" s="295"/>
      <c r="AI17" s="295">
        <f t="shared" si="9"/>
        <v>709</v>
      </c>
      <c r="AJ17" s="295">
        <v>0</v>
      </c>
      <c r="AK17" s="295">
        <v>0</v>
      </c>
      <c r="AL17" s="295">
        <v>122</v>
      </c>
      <c r="AM17" s="295">
        <v>0</v>
      </c>
      <c r="AN17" s="295">
        <v>587</v>
      </c>
      <c r="AO17" s="295"/>
      <c r="AP17" s="295"/>
      <c r="AQ17" s="295"/>
      <c r="AR17" s="295">
        <f t="shared" si="10"/>
        <v>0</v>
      </c>
      <c r="AS17" s="295">
        <v>0</v>
      </c>
      <c r="AT17" s="295">
        <v>0</v>
      </c>
      <c r="AU17" s="295">
        <v>0</v>
      </c>
      <c r="AV17" s="295">
        <v>0</v>
      </c>
      <c r="AW17" s="295">
        <f t="shared" si="11"/>
        <v>0</v>
      </c>
      <c r="AX17" s="295">
        <v>0</v>
      </c>
    </row>
    <row r="18" ht="24.95" customHeight="1" spans="1:50">
      <c r="A18" s="295" t="s">
        <v>434</v>
      </c>
      <c r="B18" s="330">
        <f t="shared" si="12"/>
        <v>118</v>
      </c>
      <c r="C18" s="295">
        <f t="shared" si="3"/>
        <v>0</v>
      </c>
      <c r="D18" s="295"/>
      <c r="E18" s="295"/>
      <c r="F18" s="295"/>
      <c r="G18" s="295"/>
      <c r="H18" s="295">
        <f t="shared" si="4"/>
        <v>0</v>
      </c>
      <c r="I18" s="295"/>
      <c r="J18" s="295"/>
      <c r="K18" s="295"/>
      <c r="L18" s="295"/>
      <c r="M18" s="295"/>
      <c r="N18" s="295"/>
      <c r="O18" s="295"/>
      <c r="P18" s="295"/>
      <c r="Q18" s="295"/>
      <c r="R18" s="295">
        <f t="shared" si="5"/>
        <v>118</v>
      </c>
      <c r="S18" s="295"/>
      <c r="T18" s="295">
        <v>118</v>
      </c>
      <c r="U18" s="295"/>
      <c r="V18" s="295"/>
      <c r="W18" s="295"/>
      <c r="X18" s="295"/>
      <c r="Y18" s="295"/>
      <c r="Z18" s="295">
        <f t="shared" si="6"/>
        <v>0</v>
      </c>
      <c r="AA18" s="295"/>
      <c r="AB18" s="295"/>
      <c r="AC18" s="295">
        <f t="shared" si="7"/>
        <v>0</v>
      </c>
      <c r="AD18" s="295"/>
      <c r="AE18" s="295">
        <f t="shared" si="8"/>
        <v>0</v>
      </c>
      <c r="AF18" s="295">
        <v>0</v>
      </c>
      <c r="AG18" s="295"/>
      <c r="AH18" s="295"/>
      <c r="AI18" s="295">
        <f t="shared" si="9"/>
        <v>0</v>
      </c>
      <c r="AJ18" s="295">
        <v>0</v>
      </c>
      <c r="AK18" s="295">
        <v>0</v>
      </c>
      <c r="AL18" s="295">
        <v>0</v>
      </c>
      <c r="AM18" s="295">
        <v>0</v>
      </c>
      <c r="AN18" s="295"/>
      <c r="AO18" s="295"/>
      <c r="AP18" s="295"/>
      <c r="AQ18" s="295"/>
      <c r="AR18" s="295">
        <f t="shared" si="10"/>
        <v>0</v>
      </c>
      <c r="AS18" s="295">
        <v>0</v>
      </c>
      <c r="AT18" s="295">
        <v>0</v>
      </c>
      <c r="AU18" s="295">
        <v>0</v>
      </c>
      <c r="AV18" s="295">
        <v>0</v>
      </c>
      <c r="AW18" s="295">
        <f t="shared" si="11"/>
        <v>0</v>
      </c>
      <c r="AX18" s="295">
        <v>0</v>
      </c>
    </row>
    <row r="19" s="276" customFormat="1" ht="24.95" customHeight="1" spans="1:50">
      <c r="A19" s="297" t="s">
        <v>439</v>
      </c>
      <c r="B19" s="330">
        <f t="shared" si="12"/>
        <v>102</v>
      </c>
      <c r="C19" s="295">
        <f t="shared" si="3"/>
        <v>25</v>
      </c>
      <c r="D19" s="331">
        <v>25</v>
      </c>
      <c r="E19" s="331"/>
      <c r="F19" s="331"/>
      <c r="G19" s="331"/>
      <c r="H19" s="295">
        <f t="shared" si="4"/>
        <v>14</v>
      </c>
      <c r="I19" s="331">
        <v>9</v>
      </c>
      <c r="J19" s="331"/>
      <c r="K19" s="331"/>
      <c r="L19" s="331"/>
      <c r="M19" s="331"/>
      <c r="N19" s="331"/>
      <c r="O19" s="331"/>
      <c r="P19" s="331"/>
      <c r="Q19" s="331">
        <v>5</v>
      </c>
      <c r="R19" s="295">
        <f t="shared" si="5"/>
        <v>0</v>
      </c>
      <c r="S19" s="331"/>
      <c r="T19" s="331"/>
      <c r="U19" s="331"/>
      <c r="V19" s="331"/>
      <c r="W19" s="331"/>
      <c r="X19" s="331"/>
      <c r="Y19" s="331"/>
      <c r="Z19" s="295">
        <f t="shared" si="6"/>
        <v>0</v>
      </c>
      <c r="AA19" s="331"/>
      <c r="AB19" s="331"/>
      <c r="AC19" s="295">
        <f t="shared" si="7"/>
        <v>0</v>
      </c>
      <c r="AD19" s="331"/>
      <c r="AE19" s="295">
        <f t="shared" si="8"/>
        <v>63</v>
      </c>
      <c r="AF19" s="331">
        <v>0</v>
      </c>
      <c r="AG19" s="331"/>
      <c r="AH19" s="331">
        <v>63</v>
      </c>
      <c r="AI19" s="295">
        <f t="shared" si="9"/>
        <v>0</v>
      </c>
      <c r="AJ19" s="331">
        <v>0</v>
      </c>
      <c r="AK19" s="331">
        <v>0</v>
      </c>
      <c r="AL19" s="331">
        <v>0</v>
      </c>
      <c r="AM19" s="331">
        <v>0</v>
      </c>
      <c r="AN19" s="331"/>
      <c r="AO19" s="331"/>
      <c r="AP19" s="331"/>
      <c r="AQ19" s="331"/>
      <c r="AR19" s="295">
        <f t="shared" si="10"/>
        <v>0</v>
      </c>
      <c r="AS19" s="331">
        <v>0</v>
      </c>
      <c r="AT19" s="331">
        <v>0</v>
      </c>
      <c r="AU19" s="331">
        <v>0</v>
      </c>
      <c r="AV19" s="331">
        <v>0</v>
      </c>
      <c r="AW19" s="295">
        <f t="shared" si="11"/>
        <v>0</v>
      </c>
      <c r="AX19" s="331">
        <v>0</v>
      </c>
    </row>
    <row r="20" ht="24.95" customHeight="1" spans="1:50">
      <c r="A20" s="295" t="s">
        <v>448</v>
      </c>
      <c r="B20" s="330">
        <f t="shared" si="12"/>
        <v>37</v>
      </c>
      <c r="C20" s="295">
        <f t="shared" si="3"/>
        <v>17</v>
      </c>
      <c r="D20" s="295">
        <v>17</v>
      </c>
      <c r="E20" s="295"/>
      <c r="F20" s="295"/>
      <c r="G20" s="295"/>
      <c r="H20" s="295">
        <f t="shared" si="4"/>
        <v>20</v>
      </c>
      <c r="I20" s="295">
        <v>6</v>
      </c>
      <c r="J20" s="295"/>
      <c r="K20" s="295"/>
      <c r="L20" s="295"/>
      <c r="M20" s="295">
        <v>14</v>
      </c>
      <c r="N20" s="295"/>
      <c r="O20" s="295"/>
      <c r="P20" s="295"/>
      <c r="Q20" s="295"/>
      <c r="R20" s="295">
        <f t="shared" si="5"/>
        <v>0</v>
      </c>
      <c r="S20" s="295"/>
      <c r="T20" s="295"/>
      <c r="U20" s="295"/>
      <c r="V20" s="295"/>
      <c r="W20" s="295"/>
      <c r="X20" s="295"/>
      <c r="Y20" s="295"/>
      <c r="Z20" s="295">
        <f t="shared" si="6"/>
        <v>0</v>
      </c>
      <c r="AA20" s="295"/>
      <c r="AB20" s="295"/>
      <c r="AC20" s="295">
        <f t="shared" si="7"/>
        <v>0</v>
      </c>
      <c r="AD20" s="295"/>
      <c r="AE20" s="295">
        <f t="shared" si="8"/>
        <v>0</v>
      </c>
      <c r="AF20" s="295">
        <v>0</v>
      </c>
      <c r="AG20" s="295"/>
      <c r="AH20" s="295"/>
      <c r="AI20" s="295">
        <f t="shared" si="9"/>
        <v>0</v>
      </c>
      <c r="AJ20" s="295">
        <v>0</v>
      </c>
      <c r="AK20" s="295">
        <v>0</v>
      </c>
      <c r="AL20" s="295">
        <v>0</v>
      </c>
      <c r="AM20" s="295">
        <v>0</v>
      </c>
      <c r="AN20" s="295"/>
      <c r="AO20" s="295"/>
      <c r="AP20" s="295"/>
      <c r="AQ20" s="295"/>
      <c r="AR20" s="295">
        <f t="shared" si="10"/>
        <v>0</v>
      </c>
      <c r="AS20" s="295">
        <v>0</v>
      </c>
      <c r="AT20" s="295">
        <v>0</v>
      </c>
      <c r="AU20" s="295">
        <v>0</v>
      </c>
      <c r="AV20" s="295">
        <v>0</v>
      </c>
      <c r="AW20" s="295">
        <f t="shared" si="11"/>
        <v>0</v>
      </c>
      <c r="AX20" s="295">
        <v>0</v>
      </c>
    </row>
    <row r="21" ht="24.95" customHeight="1" spans="1:50">
      <c r="A21" s="295" t="s">
        <v>453</v>
      </c>
      <c r="B21" s="330">
        <f t="shared" si="12"/>
        <v>10</v>
      </c>
      <c r="C21" s="295">
        <f t="shared" si="3"/>
        <v>0</v>
      </c>
      <c r="D21" s="295"/>
      <c r="E21" s="295"/>
      <c r="F21" s="295"/>
      <c r="G21" s="295"/>
      <c r="H21" s="295">
        <f t="shared" si="4"/>
        <v>0</v>
      </c>
      <c r="I21" s="295"/>
      <c r="J21" s="295"/>
      <c r="K21" s="295"/>
      <c r="L21" s="295"/>
      <c r="M21" s="295"/>
      <c r="N21" s="295"/>
      <c r="O21" s="295"/>
      <c r="P21" s="295"/>
      <c r="Q21" s="295"/>
      <c r="R21" s="295">
        <f t="shared" si="5"/>
        <v>0</v>
      </c>
      <c r="S21" s="295"/>
      <c r="T21" s="295"/>
      <c r="U21" s="295"/>
      <c r="V21" s="295"/>
      <c r="W21" s="295"/>
      <c r="X21" s="295"/>
      <c r="Y21" s="295"/>
      <c r="Z21" s="295">
        <f t="shared" si="6"/>
        <v>10</v>
      </c>
      <c r="AA21" s="295"/>
      <c r="AB21" s="295">
        <v>10</v>
      </c>
      <c r="AC21" s="295">
        <f t="shared" si="7"/>
        <v>0</v>
      </c>
      <c r="AD21" s="295"/>
      <c r="AE21" s="295">
        <f t="shared" si="8"/>
        <v>0</v>
      </c>
      <c r="AF21" s="295"/>
      <c r="AG21" s="295"/>
      <c r="AH21" s="295"/>
      <c r="AI21" s="295">
        <f t="shared" si="9"/>
        <v>0</v>
      </c>
      <c r="AJ21" s="295"/>
      <c r="AK21" s="295"/>
      <c r="AL21" s="295"/>
      <c r="AM21" s="295"/>
      <c r="AN21" s="295"/>
      <c r="AO21" s="295"/>
      <c r="AP21" s="295"/>
      <c r="AQ21" s="295"/>
      <c r="AR21" s="295">
        <f t="shared" si="10"/>
        <v>0</v>
      </c>
      <c r="AS21" s="295"/>
      <c r="AT21" s="295"/>
      <c r="AU21" s="295"/>
      <c r="AV21" s="295"/>
      <c r="AW21" s="295">
        <f t="shared" si="11"/>
        <v>0</v>
      </c>
      <c r="AX21" s="295"/>
    </row>
    <row r="22" ht="24.95" customHeight="1" spans="1:50">
      <c r="A22" s="295" t="s">
        <v>457</v>
      </c>
      <c r="B22" s="330">
        <f t="shared" si="12"/>
        <v>5</v>
      </c>
      <c r="C22" s="295">
        <f t="shared" si="3"/>
        <v>0</v>
      </c>
      <c r="D22" s="295"/>
      <c r="E22" s="295"/>
      <c r="F22" s="295"/>
      <c r="G22" s="295"/>
      <c r="H22" s="295">
        <f t="shared" si="4"/>
        <v>5</v>
      </c>
      <c r="I22" s="295"/>
      <c r="J22" s="295"/>
      <c r="K22" s="295"/>
      <c r="L22" s="295"/>
      <c r="M22" s="295"/>
      <c r="N22" s="295"/>
      <c r="O22" s="295"/>
      <c r="P22" s="295"/>
      <c r="Q22" s="295">
        <v>5</v>
      </c>
      <c r="R22" s="295">
        <f t="shared" si="5"/>
        <v>0</v>
      </c>
      <c r="S22" s="295"/>
      <c r="T22" s="295"/>
      <c r="U22" s="295"/>
      <c r="V22" s="295"/>
      <c r="W22" s="295"/>
      <c r="X22" s="295"/>
      <c r="Y22" s="295"/>
      <c r="Z22" s="295">
        <f t="shared" si="6"/>
        <v>0</v>
      </c>
      <c r="AA22" s="295"/>
      <c r="AB22" s="295"/>
      <c r="AC22" s="295">
        <f t="shared" si="7"/>
        <v>0</v>
      </c>
      <c r="AD22" s="295"/>
      <c r="AE22" s="295">
        <f t="shared" si="8"/>
        <v>0</v>
      </c>
      <c r="AF22" s="295">
        <v>0</v>
      </c>
      <c r="AG22" s="295"/>
      <c r="AH22" s="295"/>
      <c r="AI22" s="295">
        <f t="shared" si="9"/>
        <v>0</v>
      </c>
      <c r="AJ22" s="295">
        <v>0</v>
      </c>
      <c r="AK22" s="295">
        <v>0</v>
      </c>
      <c r="AL22" s="295">
        <v>0</v>
      </c>
      <c r="AM22" s="295">
        <v>0</v>
      </c>
      <c r="AN22" s="295"/>
      <c r="AO22" s="295"/>
      <c r="AP22" s="295"/>
      <c r="AQ22" s="295"/>
      <c r="AR22" s="295">
        <f t="shared" si="10"/>
        <v>0</v>
      </c>
      <c r="AS22" s="295">
        <v>0</v>
      </c>
      <c r="AT22" s="295">
        <v>0</v>
      </c>
      <c r="AU22" s="295">
        <v>0</v>
      </c>
      <c r="AV22" s="295">
        <v>0</v>
      </c>
      <c r="AW22" s="295">
        <f t="shared" si="11"/>
        <v>0</v>
      </c>
      <c r="AX22" s="295">
        <v>0</v>
      </c>
    </row>
    <row r="23" ht="24.95" customHeight="1" spans="1:50">
      <c r="A23" s="295" t="s">
        <v>465</v>
      </c>
      <c r="B23" s="330">
        <f t="shared" si="12"/>
        <v>6396</v>
      </c>
      <c r="C23" s="295">
        <f t="shared" si="3"/>
        <v>354</v>
      </c>
      <c r="D23" s="295"/>
      <c r="E23" s="295"/>
      <c r="F23" s="295">
        <v>354</v>
      </c>
      <c r="G23" s="295"/>
      <c r="H23" s="295">
        <f t="shared" si="4"/>
        <v>55</v>
      </c>
      <c r="I23" s="295"/>
      <c r="J23" s="295"/>
      <c r="K23" s="295"/>
      <c r="L23" s="295"/>
      <c r="M23" s="295">
        <v>55</v>
      </c>
      <c r="N23" s="295"/>
      <c r="O23" s="295"/>
      <c r="P23" s="295"/>
      <c r="Q23" s="295"/>
      <c r="R23" s="295">
        <f t="shared" si="5"/>
        <v>4636</v>
      </c>
      <c r="S23" s="295"/>
      <c r="T23" s="295">
        <v>2000</v>
      </c>
      <c r="U23" s="295"/>
      <c r="V23" s="295"/>
      <c r="W23" s="295"/>
      <c r="X23" s="295"/>
      <c r="Y23" s="295">
        <v>2636</v>
      </c>
      <c r="Z23" s="295">
        <f t="shared" si="6"/>
        <v>1351</v>
      </c>
      <c r="AA23" s="295">
        <v>1351</v>
      </c>
      <c r="AB23" s="295"/>
      <c r="AC23" s="295">
        <f t="shared" si="7"/>
        <v>0</v>
      </c>
      <c r="AD23" s="295"/>
      <c r="AE23" s="295">
        <f t="shared" si="8"/>
        <v>0</v>
      </c>
      <c r="AF23" s="295">
        <v>0</v>
      </c>
      <c r="AG23" s="295"/>
      <c r="AH23" s="295"/>
      <c r="AI23" s="295">
        <f t="shared" si="9"/>
        <v>0</v>
      </c>
      <c r="AJ23" s="295">
        <v>0</v>
      </c>
      <c r="AK23" s="295">
        <v>0</v>
      </c>
      <c r="AL23" s="295">
        <v>0</v>
      </c>
      <c r="AM23" s="295">
        <v>0</v>
      </c>
      <c r="AN23" s="295"/>
      <c r="AO23" s="295"/>
      <c r="AP23" s="295"/>
      <c r="AQ23" s="295"/>
      <c r="AR23" s="295">
        <f t="shared" si="10"/>
        <v>0</v>
      </c>
      <c r="AS23" s="295">
        <v>0</v>
      </c>
      <c r="AT23" s="295">
        <v>0</v>
      </c>
      <c r="AU23" s="295">
        <v>0</v>
      </c>
      <c r="AV23" s="295">
        <v>0</v>
      </c>
      <c r="AW23" s="295">
        <f t="shared" si="11"/>
        <v>0</v>
      </c>
      <c r="AX23" s="295">
        <v>0</v>
      </c>
    </row>
    <row r="24" ht="24.95" customHeight="1" spans="1:50">
      <c r="A24" s="295" t="s">
        <v>478</v>
      </c>
      <c r="B24" s="330">
        <f t="shared" si="12"/>
        <v>805</v>
      </c>
      <c r="C24" s="295">
        <f t="shared" si="3"/>
        <v>23</v>
      </c>
      <c r="D24" s="295">
        <v>23</v>
      </c>
      <c r="E24" s="295"/>
      <c r="F24" s="295"/>
      <c r="G24" s="295"/>
      <c r="H24" s="295">
        <f t="shared" si="4"/>
        <v>65</v>
      </c>
      <c r="I24" s="295">
        <v>22</v>
      </c>
      <c r="J24" s="295"/>
      <c r="K24" s="295"/>
      <c r="L24" s="295"/>
      <c r="M24" s="295">
        <v>42</v>
      </c>
      <c r="N24" s="295"/>
      <c r="O24" s="295"/>
      <c r="P24" s="295"/>
      <c r="Q24" s="295">
        <v>1</v>
      </c>
      <c r="R24" s="295">
        <f t="shared" si="5"/>
        <v>16</v>
      </c>
      <c r="S24" s="295"/>
      <c r="T24" s="295">
        <v>16</v>
      </c>
      <c r="U24" s="295"/>
      <c r="V24" s="295"/>
      <c r="W24" s="295"/>
      <c r="X24" s="295"/>
      <c r="Y24" s="295"/>
      <c r="Z24" s="295">
        <f t="shared" si="6"/>
        <v>260</v>
      </c>
      <c r="AA24" s="295"/>
      <c r="AB24" s="295">
        <v>260</v>
      </c>
      <c r="AC24" s="295">
        <f t="shared" si="7"/>
        <v>0</v>
      </c>
      <c r="AD24" s="295"/>
      <c r="AE24" s="295">
        <f t="shared" si="8"/>
        <v>0</v>
      </c>
      <c r="AF24" s="295">
        <v>0</v>
      </c>
      <c r="AG24" s="295"/>
      <c r="AH24" s="295"/>
      <c r="AI24" s="295">
        <f t="shared" si="9"/>
        <v>441</v>
      </c>
      <c r="AJ24" s="295">
        <v>0</v>
      </c>
      <c r="AK24" s="295">
        <v>0</v>
      </c>
      <c r="AL24" s="295">
        <v>0</v>
      </c>
      <c r="AM24" s="295">
        <v>0</v>
      </c>
      <c r="AN24" s="295">
        <v>441</v>
      </c>
      <c r="AO24" s="295"/>
      <c r="AP24" s="295"/>
      <c r="AQ24" s="295"/>
      <c r="AR24" s="295">
        <f t="shared" si="10"/>
        <v>0</v>
      </c>
      <c r="AS24" s="295">
        <v>0</v>
      </c>
      <c r="AT24" s="295">
        <v>0</v>
      </c>
      <c r="AU24" s="295">
        <v>0</v>
      </c>
      <c r="AV24" s="295">
        <v>0</v>
      </c>
      <c r="AW24" s="295">
        <f t="shared" si="11"/>
        <v>0</v>
      </c>
      <c r="AX24" s="295">
        <v>0</v>
      </c>
    </row>
    <row r="25" ht="24.95" customHeight="1" spans="1:50">
      <c r="A25" s="295" t="s">
        <v>488</v>
      </c>
      <c r="B25" s="330">
        <f t="shared" si="12"/>
        <v>0</v>
      </c>
      <c r="C25" s="295">
        <f t="shared" si="3"/>
        <v>0</v>
      </c>
      <c r="D25" s="295"/>
      <c r="E25" s="295"/>
      <c r="F25" s="295"/>
      <c r="G25" s="295"/>
      <c r="H25" s="295">
        <f t="shared" si="4"/>
        <v>0</v>
      </c>
      <c r="I25" s="295"/>
      <c r="J25" s="295"/>
      <c r="K25" s="295"/>
      <c r="L25" s="295"/>
      <c r="M25" s="295"/>
      <c r="N25" s="295"/>
      <c r="O25" s="295"/>
      <c r="P25" s="295"/>
      <c r="Q25" s="295"/>
      <c r="R25" s="295">
        <f t="shared" si="5"/>
        <v>0</v>
      </c>
      <c r="S25" s="295"/>
      <c r="T25" s="295"/>
      <c r="U25" s="295"/>
      <c r="V25" s="295"/>
      <c r="W25" s="295"/>
      <c r="X25" s="295"/>
      <c r="Y25" s="295"/>
      <c r="Z25" s="295">
        <f t="shared" si="6"/>
        <v>0</v>
      </c>
      <c r="AA25" s="295"/>
      <c r="AB25" s="295"/>
      <c r="AC25" s="295">
        <f t="shared" si="7"/>
        <v>0</v>
      </c>
      <c r="AD25" s="295"/>
      <c r="AE25" s="295">
        <f t="shared" si="8"/>
        <v>0</v>
      </c>
      <c r="AF25" s="295">
        <v>0</v>
      </c>
      <c r="AG25" s="295"/>
      <c r="AH25" s="295"/>
      <c r="AI25" s="295">
        <f t="shared" si="9"/>
        <v>0</v>
      </c>
      <c r="AJ25" s="295">
        <v>0</v>
      </c>
      <c r="AK25" s="295">
        <v>0</v>
      </c>
      <c r="AL25" s="295">
        <v>0</v>
      </c>
      <c r="AM25" s="295">
        <v>0</v>
      </c>
      <c r="AN25" s="295"/>
      <c r="AO25" s="295"/>
      <c r="AP25" s="295"/>
      <c r="AQ25" s="295"/>
      <c r="AR25" s="295">
        <f t="shared" si="10"/>
        <v>0</v>
      </c>
      <c r="AS25" s="295"/>
      <c r="AT25" s="295">
        <v>0</v>
      </c>
      <c r="AU25" s="295">
        <v>0</v>
      </c>
      <c r="AV25" s="295">
        <v>0</v>
      </c>
      <c r="AW25" s="295">
        <f t="shared" si="11"/>
        <v>0</v>
      </c>
      <c r="AX25" s="295"/>
    </row>
    <row r="26" ht="24.95" customHeight="1" spans="1:50">
      <c r="A26" s="295" t="s">
        <v>496</v>
      </c>
      <c r="B26" s="330">
        <f t="shared" si="12"/>
        <v>4085</v>
      </c>
      <c r="C26" s="295">
        <f t="shared" si="3"/>
        <v>0</v>
      </c>
      <c r="D26" s="295"/>
      <c r="E26" s="295"/>
      <c r="F26" s="295"/>
      <c r="G26" s="295"/>
      <c r="H26" s="295">
        <f t="shared" si="4"/>
        <v>0</v>
      </c>
      <c r="I26" s="295"/>
      <c r="J26" s="295"/>
      <c r="K26" s="295"/>
      <c r="L26" s="295"/>
      <c r="M26" s="295"/>
      <c r="N26" s="295"/>
      <c r="O26" s="295"/>
      <c r="P26" s="295"/>
      <c r="Q26" s="295"/>
      <c r="R26" s="295">
        <f t="shared" si="5"/>
        <v>0</v>
      </c>
      <c r="S26" s="295"/>
      <c r="T26" s="295"/>
      <c r="U26" s="295"/>
      <c r="V26" s="295"/>
      <c r="W26" s="295"/>
      <c r="X26" s="295"/>
      <c r="Y26" s="295"/>
      <c r="Z26" s="295">
        <f t="shared" si="6"/>
        <v>0</v>
      </c>
      <c r="AA26" s="295"/>
      <c r="AB26" s="295"/>
      <c r="AC26" s="295">
        <f t="shared" si="7"/>
        <v>0</v>
      </c>
      <c r="AD26" s="295"/>
      <c r="AE26" s="295">
        <f t="shared" si="8"/>
        <v>0</v>
      </c>
      <c r="AF26" s="295">
        <v>0</v>
      </c>
      <c r="AG26" s="295"/>
      <c r="AH26" s="295"/>
      <c r="AI26" s="295">
        <f t="shared" si="9"/>
        <v>0</v>
      </c>
      <c r="AJ26" s="295">
        <v>0</v>
      </c>
      <c r="AK26" s="295">
        <v>0</v>
      </c>
      <c r="AL26" s="295">
        <v>0</v>
      </c>
      <c r="AM26" s="295">
        <v>0</v>
      </c>
      <c r="AN26" s="295"/>
      <c r="AO26" s="295"/>
      <c r="AP26" s="295"/>
      <c r="AQ26" s="295"/>
      <c r="AR26" s="295">
        <f t="shared" si="10"/>
        <v>4085</v>
      </c>
      <c r="AS26" s="295">
        <v>4085</v>
      </c>
      <c r="AT26" s="295">
        <v>0</v>
      </c>
      <c r="AU26" s="295">
        <v>0</v>
      </c>
      <c r="AV26" s="295">
        <v>0</v>
      </c>
      <c r="AW26" s="295">
        <f t="shared" si="11"/>
        <v>0</v>
      </c>
      <c r="AX26" s="295">
        <v>0</v>
      </c>
    </row>
  </sheetData>
  <mergeCells count="14">
    <mergeCell ref="A2:AX2"/>
    <mergeCell ref="AW3:AX3"/>
    <mergeCell ref="C4:G4"/>
    <mergeCell ref="H4:Q4"/>
    <mergeCell ref="R4:Y4"/>
    <mergeCell ref="Z4:AB4"/>
    <mergeCell ref="AC4:AD4"/>
    <mergeCell ref="AE4:AH4"/>
    <mergeCell ref="AI4:AN4"/>
    <mergeCell ref="AO4:AQ4"/>
    <mergeCell ref="AR4:AV4"/>
    <mergeCell ref="AW4:AX4"/>
    <mergeCell ref="A4:A5"/>
    <mergeCell ref="B4:B5"/>
  </mergeCells>
  <printOptions horizontalCentered="1"/>
  <pageMargins left="0.0784722222222222" right="0.0784722222222222" top="0.865277777777778" bottom="0.865277777777778" header="0.511805555555556" footer="0.511805555555556"/>
  <pageSetup paperSize="8" scale="67" orientation="landscape"/>
  <headerFooter/>
  <ignoredErrors>
    <ignoredError sqref="B13" 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E314"/>
  <sheetViews>
    <sheetView topLeftCell="A234" workbookViewId="0">
      <selection activeCell="D305" sqref="D305"/>
    </sheetView>
  </sheetViews>
  <sheetFormatPr defaultColWidth="9" defaultRowHeight="12" outlineLevelCol="4"/>
  <cols>
    <col min="1" max="1" width="8" style="335" customWidth="1"/>
    <col min="2" max="3" width="8" style="235" customWidth="1"/>
    <col min="4" max="4" width="45.625" style="235" customWidth="1"/>
    <col min="5" max="5" width="17.75" style="236" customWidth="1"/>
    <col min="6" max="16384" width="9" style="235"/>
  </cols>
  <sheetData>
    <row r="1" ht="26.1" customHeight="1" spans="1:1">
      <c r="A1" s="70" t="s">
        <v>547</v>
      </c>
    </row>
    <row r="2" ht="33.95" customHeight="1" spans="1:5">
      <c r="A2" s="7" t="s">
        <v>548</v>
      </c>
      <c r="B2" s="7"/>
      <c r="C2" s="7"/>
      <c r="D2" s="7"/>
      <c r="E2" s="7"/>
    </row>
    <row r="3" s="186" customFormat="1" ht="23.1" customHeight="1" spans="1:5">
      <c r="A3" s="301"/>
      <c r="B3" s="302"/>
      <c r="C3" s="302"/>
      <c r="D3" s="77"/>
      <c r="E3" s="336" t="s">
        <v>49</v>
      </c>
    </row>
    <row r="4" s="245" customFormat="1" ht="26.1" customHeight="1" spans="1:5">
      <c r="A4" s="303" t="s">
        <v>158</v>
      </c>
      <c r="B4" s="304"/>
      <c r="C4" s="305"/>
      <c r="D4" s="306" t="s">
        <v>159</v>
      </c>
      <c r="E4" s="306" t="s">
        <v>120</v>
      </c>
    </row>
    <row r="5" s="189" customFormat="1" ht="26.1" customHeight="1" spans="1:5">
      <c r="A5" s="308" t="s">
        <v>160</v>
      </c>
      <c r="B5" s="308" t="s">
        <v>161</v>
      </c>
      <c r="C5" s="308" t="s">
        <v>162</v>
      </c>
      <c r="D5" s="309"/>
      <c r="E5" s="309"/>
    </row>
    <row r="6" s="189" customFormat="1" ht="26.1" customHeight="1" spans="1:5">
      <c r="A6" s="311"/>
      <c r="B6" s="311"/>
      <c r="C6" s="311"/>
      <c r="D6" s="118" t="s">
        <v>163</v>
      </c>
      <c r="E6" s="144">
        <f>E7+E70+E73+E86+E103+E109+E122+E166+E198+E206+E215+E255+E258+E267+E271+E273+E280+E286+E291+E300+E302+E304</f>
        <v>82725</v>
      </c>
    </row>
    <row r="7" s="189" customFormat="1" ht="26.1" customHeight="1" spans="1:5">
      <c r="A7" s="312" t="s">
        <v>164</v>
      </c>
      <c r="B7" s="159"/>
      <c r="C7" s="117"/>
      <c r="D7" s="159" t="s">
        <v>165</v>
      </c>
      <c r="E7" s="313">
        <f>SUM(E8:E69)</f>
        <v>7052</v>
      </c>
    </row>
    <row r="8" s="189" customFormat="1" ht="26.1" customHeight="1" spans="1:5">
      <c r="A8" s="312" t="s">
        <v>166</v>
      </c>
      <c r="B8" s="159" t="s">
        <v>167</v>
      </c>
      <c r="C8" s="117" t="s">
        <v>168</v>
      </c>
      <c r="D8" s="159" t="s">
        <v>169</v>
      </c>
      <c r="E8" s="313"/>
    </row>
    <row r="9" s="189" customFormat="1" ht="26.1" customHeight="1" spans="1:5">
      <c r="A9" s="312" t="s">
        <v>166</v>
      </c>
      <c r="B9" s="159" t="s">
        <v>167</v>
      </c>
      <c r="C9" s="117" t="s">
        <v>170</v>
      </c>
      <c r="D9" s="159" t="s">
        <v>171</v>
      </c>
      <c r="E9" s="313"/>
    </row>
    <row r="10" s="189" customFormat="1" ht="26.1" customHeight="1" spans="1:5">
      <c r="A10" s="312" t="s">
        <v>166</v>
      </c>
      <c r="B10" s="159" t="s">
        <v>167</v>
      </c>
      <c r="C10" s="117" t="s">
        <v>172</v>
      </c>
      <c r="D10" s="159" t="s">
        <v>173</v>
      </c>
      <c r="E10" s="313"/>
    </row>
    <row r="11" s="189" customFormat="1" ht="26.1" customHeight="1" spans="1:5">
      <c r="A11" s="312" t="s">
        <v>166</v>
      </c>
      <c r="B11" s="159" t="s">
        <v>167</v>
      </c>
      <c r="C11" s="117" t="s">
        <v>174</v>
      </c>
      <c r="D11" s="159" t="s">
        <v>175</v>
      </c>
      <c r="E11" s="313"/>
    </row>
    <row r="12" s="189" customFormat="1" ht="26.1" customHeight="1" spans="1:5">
      <c r="A12" s="312" t="s">
        <v>166</v>
      </c>
      <c r="B12" s="159" t="s">
        <v>176</v>
      </c>
      <c r="C12" s="117" t="s">
        <v>168</v>
      </c>
      <c r="D12" s="159" t="s">
        <v>169</v>
      </c>
      <c r="E12" s="313"/>
    </row>
    <row r="13" s="189" customFormat="1" ht="26.1" customHeight="1" spans="1:5">
      <c r="A13" s="312" t="s">
        <v>166</v>
      </c>
      <c r="B13" s="159" t="s">
        <v>176</v>
      </c>
      <c r="C13" s="117" t="s">
        <v>170</v>
      </c>
      <c r="D13" s="159" t="s">
        <v>177</v>
      </c>
      <c r="E13" s="313"/>
    </row>
    <row r="14" s="189" customFormat="1" ht="26.1" customHeight="1" spans="1:5">
      <c r="A14" s="312" t="s">
        <v>166</v>
      </c>
      <c r="B14" s="159" t="s">
        <v>176</v>
      </c>
      <c r="C14" s="117" t="s">
        <v>178</v>
      </c>
      <c r="D14" s="159" t="s">
        <v>179</v>
      </c>
      <c r="E14" s="313"/>
    </row>
    <row r="15" s="189" customFormat="1" ht="26.1" customHeight="1" spans="1:5">
      <c r="A15" s="312" t="s">
        <v>166</v>
      </c>
      <c r="B15" s="159" t="s">
        <v>176</v>
      </c>
      <c r="C15" s="117" t="s">
        <v>180</v>
      </c>
      <c r="D15" s="159" t="s">
        <v>181</v>
      </c>
      <c r="E15" s="313"/>
    </row>
    <row r="16" s="189" customFormat="1" ht="26.1" customHeight="1" spans="1:5">
      <c r="A16" s="312" t="s">
        <v>166</v>
      </c>
      <c r="B16" s="159" t="s">
        <v>182</v>
      </c>
      <c r="C16" s="117" t="s">
        <v>168</v>
      </c>
      <c r="D16" s="159" t="s">
        <v>169</v>
      </c>
      <c r="E16" s="313">
        <v>2114</v>
      </c>
    </row>
    <row r="17" s="189" customFormat="1" ht="26.1" customHeight="1" spans="1:5">
      <c r="A17" s="312" t="s">
        <v>166</v>
      </c>
      <c r="B17" s="159" t="s">
        <v>182</v>
      </c>
      <c r="C17" s="117" t="s">
        <v>183</v>
      </c>
      <c r="D17" s="159" t="s">
        <v>184</v>
      </c>
      <c r="E17" s="313"/>
    </row>
    <row r="18" s="189" customFormat="1" ht="26.1" customHeight="1" spans="1:5">
      <c r="A18" s="312" t="s">
        <v>166</v>
      </c>
      <c r="B18" s="312" t="s">
        <v>182</v>
      </c>
      <c r="C18" s="117" t="s">
        <v>185</v>
      </c>
      <c r="D18" s="159" t="s">
        <v>186</v>
      </c>
      <c r="E18" s="313">
        <v>597</v>
      </c>
    </row>
    <row r="19" s="189" customFormat="1" ht="26.1" customHeight="1" spans="1:5">
      <c r="A19" s="312" t="s">
        <v>166</v>
      </c>
      <c r="B19" s="159" t="s">
        <v>182</v>
      </c>
      <c r="C19" s="405" t="s">
        <v>178</v>
      </c>
      <c r="D19" s="159" t="s">
        <v>187</v>
      </c>
      <c r="E19" s="313">
        <v>260</v>
      </c>
    </row>
    <row r="20" s="189" customFormat="1" ht="26.1" customHeight="1" spans="1:5">
      <c r="A20" s="312" t="s">
        <v>166</v>
      </c>
      <c r="B20" s="159" t="s">
        <v>182</v>
      </c>
      <c r="C20" s="405" t="s">
        <v>174</v>
      </c>
      <c r="D20" s="159" t="s">
        <v>188</v>
      </c>
      <c r="E20" s="313">
        <v>29</v>
      </c>
    </row>
    <row r="21" s="189" customFormat="1" ht="26.1" customHeight="1" spans="1:5">
      <c r="A21" s="312" t="s">
        <v>166</v>
      </c>
      <c r="B21" s="159" t="s">
        <v>182</v>
      </c>
      <c r="C21" s="117" t="s">
        <v>189</v>
      </c>
      <c r="D21" s="159" t="s">
        <v>190</v>
      </c>
      <c r="E21" s="313"/>
    </row>
    <row r="22" s="189" customFormat="1" ht="26.1" customHeight="1" spans="1:5">
      <c r="A22" s="312" t="s">
        <v>166</v>
      </c>
      <c r="B22" s="159" t="s">
        <v>182</v>
      </c>
      <c r="C22" s="117" t="s">
        <v>180</v>
      </c>
      <c r="D22" s="159" t="s">
        <v>191</v>
      </c>
      <c r="E22" s="313">
        <v>998</v>
      </c>
    </row>
    <row r="23" s="189" customFormat="1" ht="26.1" customHeight="1" spans="1:5">
      <c r="A23" s="312" t="s">
        <v>166</v>
      </c>
      <c r="B23" s="159" t="s">
        <v>192</v>
      </c>
      <c r="C23" s="117" t="s">
        <v>168</v>
      </c>
      <c r="D23" s="159" t="s">
        <v>169</v>
      </c>
      <c r="E23" s="313">
        <v>44</v>
      </c>
    </row>
    <row r="24" s="189" customFormat="1" ht="26.1" customHeight="1" spans="1:5">
      <c r="A24" s="312" t="s">
        <v>166</v>
      </c>
      <c r="B24" s="405" t="s">
        <v>170</v>
      </c>
      <c r="C24" s="117">
        <v>99</v>
      </c>
      <c r="D24" s="317" t="s">
        <v>193</v>
      </c>
      <c r="E24" s="313">
        <v>55</v>
      </c>
    </row>
    <row r="25" s="189" customFormat="1" ht="26.1" customHeight="1" spans="1:5">
      <c r="A25" s="312" t="s">
        <v>166</v>
      </c>
      <c r="B25" s="159" t="s">
        <v>194</v>
      </c>
      <c r="C25" s="405" t="s">
        <v>168</v>
      </c>
      <c r="D25" s="159" t="s">
        <v>169</v>
      </c>
      <c r="E25" s="313">
        <v>50</v>
      </c>
    </row>
    <row r="26" s="189" customFormat="1" ht="26.1" customHeight="1" spans="1:5">
      <c r="A26" s="312" t="s">
        <v>166</v>
      </c>
      <c r="B26" s="159" t="s">
        <v>194</v>
      </c>
      <c r="C26" s="406" t="s">
        <v>174</v>
      </c>
      <c r="D26" s="159" t="s">
        <v>195</v>
      </c>
      <c r="E26" s="313">
        <v>18</v>
      </c>
    </row>
    <row r="27" s="189" customFormat="1" ht="26.1" customHeight="1" spans="1:5">
      <c r="A27" s="312" t="s">
        <v>166</v>
      </c>
      <c r="B27" s="159" t="s">
        <v>194</v>
      </c>
      <c r="C27" s="318" t="s">
        <v>180</v>
      </c>
      <c r="D27" s="159" t="s">
        <v>196</v>
      </c>
      <c r="E27" s="313">
        <v>19</v>
      </c>
    </row>
    <row r="28" s="189" customFormat="1" ht="26.1" customHeight="1" spans="1:5">
      <c r="A28" s="312" t="s">
        <v>166</v>
      </c>
      <c r="B28" s="159" t="s">
        <v>197</v>
      </c>
      <c r="C28" s="117" t="s">
        <v>168</v>
      </c>
      <c r="D28" s="159" t="s">
        <v>169</v>
      </c>
      <c r="E28" s="313">
        <v>323</v>
      </c>
    </row>
    <row r="29" s="189" customFormat="1" ht="26.1" customHeight="1" spans="1:5">
      <c r="A29" s="312" t="s">
        <v>166</v>
      </c>
      <c r="B29" s="159" t="s">
        <v>197</v>
      </c>
      <c r="C29" s="318" t="s">
        <v>172</v>
      </c>
      <c r="D29" s="317" t="s">
        <v>198</v>
      </c>
      <c r="E29" s="313">
        <v>2</v>
      </c>
    </row>
    <row r="30" s="189" customFormat="1" ht="26.1" customHeight="1" spans="1:5">
      <c r="A30" s="312" t="s">
        <v>166</v>
      </c>
      <c r="B30" s="159" t="s">
        <v>197</v>
      </c>
      <c r="C30" s="117" t="s">
        <v>199</v>
      </c>
      <c r="D30" s="159" t="s">
        <v>200</v>
      </c>
      <c r="E30" s="313">
        <v>85</v>
      </c>
    </row>
    <row r="31" s="189" customFormat="1" ht="26.1" customHeight="1" spans="1:5">
      <c r="A31" s="312" t="s">
        <v>166</v>
      </c>
      <c r="B31" s="159" t="s">
        <v>197</v>
      </c>
      <c r="C31" s="405" t="s">
        <v>174</v>
      </c>
      <c r="D31" s="317" t="s">
        <v>201</v>
      </c>
      <c r="E31" s="313">
        <v>165</v>
      </c>
    </row>
    <row r="32" s="189" customFormat="1" ht="26.1" customHeight="1" spans="1:5">
      <c r="A32" s="312" t="s">
        <v>166</v>
      </c>
      <c r="B32" s="159" t="s">
        <v>197</v>
      </c>
      <c r="C32" s="117" t="s">
        <v>180</v>
      </c>
      <c r="D32" s="159" t="s">
        <v>202</v>
      </c>
      <c r="E32" s="313">
        <v>222</v>
      </c>
    </row>
    <row r="33" s="189" customFormat="1" ht="26.1" customHeight="1" spans="1:5">
      <c r="A33" s="312" t="s">
        <v>166</v>
      </c>
      <c r="B33" s="159" t="s">
        <v>203</v>
      </c>
      <c r="C33" s="318" t="s">
        <v>204</v>
      </c>
      <c r="D33" s="317" t="s">
        <v>205</v>
      </c>
      <c r="E33" s="313">
        <v>1100</v>
      </c>
    </row>
    <row r="34" s="189" customFormat="1" ht="26.1" customHeight="1" spans="1:5">
      <c r="A34" s="312" t="s">
        <v>166</v>
      </c>
      <c r="B34" s="159" t="s">
        <v>206</v>
      </c>
      <c r="C34" s="117" t="s">
        <v>168</v>
      </c>
      <c r="D34" s="159" t="s">
        <v>169</v>
      </c>
      <c r="E34" s="313"/>
    </row>
    <row r="35" s="189" customFormat="1" ht="26.1" customHeight="1" spans="1:5">
      <c r="A35" s="312" t="s">
        <v>166</v>
      </c>
      <c r="B35" s="159" t="s">
        <v>206</v>
      </c>
      <c r="C35" s="117" t="s">
        <v>183</v>
      </c>
      <c r="D35" s="159" t="s">
        <v>184</v>
      </c>
      <c r="E35" s="313"/>
    </row>
    <row r="36" s="189" customFormat="1" ht="26.1" customHeight="1" spans="1:5">
      <c r="A36" s="312" t="s">
        <v>166</v>
      </c>
      <c r="B36" s="117">
        <v>11</v>
      </c>
      <c r="C36" s="117" t="s">
        <v>168</v>
      </c>
      <c r="D36" s="159" t="s">
        <v>169</v>
      </c>
      <c r="E36" s="23">
        <v>53</v>
      </c>
    </row>
    <row r="37" s="189" customFormat="1" ht="26.1" customHeight="1" spans="1:5">
      <c r="A37" s="312" t="s">
        <v>166</v>
      </c>
      <c r="B37" s="117">
        <v>11</v>
      </c>
      <c r="C37" s="318" t="s">
        <v>170</v>
      </c>
      <c r="D37" s="159" t="s">
        <v>207</v>
      </c>
      <c r="E37" s="313">
        <v>8</v>
      </c>
    </row>
    <row r="38" s="189" customFormat="1" ht="26.1" customHeight="1" spans="1:5">
      <c r="A38" s="312" t="s">
        <v>166</v>
      </c>
      <c r="B38" s="117">
        <v>11</v>
      </c>
      <c r="C38" s="318" t="s">
        <v>172</v>
      </c>
      <c r="D38" s="159" t="s">
        <v>208</v>
      </c>
      <c r="E38" s="313">
        <v>20</v>
      </c>
    </row>
    <row r="39" s="189" customFormat="1" ht="26.1" customHeight="1" spans="1:5">
      <c r="A39" s="312" t="s">
        <v>166</v>
      </c>
      <c r="B39" s="159" t="s">
        <v>209</v>
      </c>
      <c r="C39" s="117">
        <v>99</v>
      </c>
      <c r="D39" s="317" t="s">
        <v>210</v>
      </c>
      <c r="E39" s="313">
        <v>21</v>
      </c>
    </row>
    <row r="40" s="189" customFormat="1" ht="26.1" customHeight="1" spans="1:5">
      <c r="A40" s="312" t="s">
        <v>166</v>
      </c>
      <c r="B40" s="159" t="s">
        <v>211</v>
      </c>
      <c r="C40" s="117" t="s">
        <v>168</v>
      </c>
      <c r="D40" s="159" t="s">
        <v>169</v>
      </c>
      <c r="E40" s="313">
        <v>37</v>
      </c>
    </row>
    <row r="41" s="189" customFormat="1" ht="26.1" customHeight="1" spans="1:5">
      <c r="A41" s="312" t="s">
        <v>166</v>
      </c>
      <c r="B41" s="159" t="s">
        <v>211</v>
      </c>
      <c r="C41" s="405" t="s">
        <v>174</v>
      </c>
      <c r="D41" s="159" t="s">
        <v>212</v>
      </c>
      <c r="E41" s="313">
        <v>153</v>
      </c>
    </row>
    <row r="42" s="189" customFormat="1" ht="26.1" customHeight="1" spans="1:5">
      <c r="A42" s="312" t="s">
        <v>166</v>
      </c>
      <c r="B42" s="159" t="s">
        <v>211</v>
      </c>
      <c r="C42" s="117">
        <v>50</v>
      </c>
      <c r="D42" s="159" t="s">
        <v>190</v>
      </c>
      <c r="E42" s="313">
        <v>86</v>
      </c>
    </row>
    <row r="43" s="189" customFormat="1" ht="26.1" customHeight="1" spans="1:5">
      <c r="A43" s="312" t="s">
        <v>166</v>
      </c>
      <c r="B43" s="117">
        <v>13</v>
      </c>
      <c r="C43" s="117">
        <v>99</v>
      </c>
      <c r="D43" s="317" t="s">
        <v>213</v>
      </c>
      <c r="E43" s="313">
        <v>2</v>
      </c>
    </row>
    <row r="44" s="189" customFormat="1" ht="26.1" customHeight="1" spans="1:5">
      <c r="A44" s="312" t="s">
        <v>166</v>
      </c>
      <c r="B44" s="117">
        <v>14</v>
      </c>
      <c r="C44" s="117">
        <v>99</v>
      </c>
      <c r="D44" s="317" t="s">
        <v>214</v>
      </c>
      <c r="E44" s="313"/>
    </row>
    <row r="45" s="189" customFormat="1" ht="26.1" customHeight="1" spans="1:5">
      <c r="A45" s="312" t="s">
        <v>166</v>
      </c>
      <c r="B45" s="117">
        <v>23</v>
      </c>
      <c r="C45" s="117">
        <v>99</v>
      </c>
      <c r="D45" s="317" t="s">
        <v>215</v>
      </c>
      <c r="E45" s="313"/>
    </row>
    <row r="46" s="189" customFormat="1" ht="26.1" customHeight="1" spans="1:5">
      <c r="A46" s="312" t="s">
        <v>166</v>
      </c>
      <c r="B46" s="159" t="s">
        <v>216</v>
      </c>
      <c r="C46" s="117" t="s">
        <v>170</v>
      </c>
      <c r="D46" s="159" t="s">
        <v>217</v>
      </c>
      <c r="E46" s="313"/>
    </row>
    <row r="47" s="189" customFormat="1" ht="26.1" customHeight="1" spans="1:5">
      <c r="A47" s="312" t="s">
        <v>166</v>
      </c>
      <c r="B47" s="159" t="s">
        <v>218</v>
      </c>
      <c r="C47" s="117" t="s">
        <v>168</v>
      </c>
      <c r="D47" s="159" t="s">
        <v>169</v>
      </c>
      <c r="E47" s="313"/>
    </row>
    <row r="48" s="189" customFormat="1" ht="26.1" customHeight="1" spans="1:5">
      <c r="A48" s="312" t="s">
        <v>166</v>
      </c>
      <c r="B48" s="159" t="s">
        <v>219</v>
      </c>
      <c r="C48" s="117" t="s">
        <v>168</v>
      </c>
      <c r="D48" s="159" t="s">
        <v>169</v>
      </c>
      <c r="E48" s="313"/>
    </row>
    <row r="49" s="189" customFormat="1" ht="26.1" customHeight="1" spans="1:5">
      <c r="A49" s="312" t="s">
        <v>166</v>
      </c>
      <c r="B49" s="159" t="s">
        <v>219</v>
      </c>
      <c r="C49" s="318" t="s">
        <v>180</v>
      </c>
      <c r="D49" s="159" t="s">
        <v>220</v>
      </c>
      <c r="E49" s="313">
        <v>5</v>
      </c>
    </row>
    <row r="50" s="189" customFormat="1" ht="26.1" customHeight="1" spans="1:5">
      <c r="A50" s="312" t="s">
        <v>166</v>
      </c>
      <c r="B50" s="159" t="s">
        <v>221</v>
      </c>
      <c r="C50" s="117" t="s">
        <v>168</v>
      </c>
      <c r="D50" s="159" t="s">
        <v>169</v>
      </c>
      <c r="E50" s="313"/>
    </row>
    <row r="51" s="189" customFormat="1" ht="26.1" customHeight="1" spans="1:5">
      <c r="A51" s="319" t="s">
        <v>166</v>
      </c>
      <c r="B51" s="14" t="s">
        <v>221</v>
      </c>
      <c r="C51" s="27" t="s">
        <v>183</v>
      </c>
      <c r="D51" s="14" t="s">
        <v>184</v>
      </c>
      <c r="E51" s="227"/>
    </row>
    <row r="52" s="189" customFormat="1" ht="26.1" customHeight="1" spans="1:5">
      <c r="A52" s="319" t="s">
        <v>166</v>
      </c>
      <c r="B52" s="14" t="s">
        <v>221</v>
      </c>
      <c r="C52" s="27" t="s">
        <v>189</v>
      </c>
      <c r="D52" s="14" t="s">
        <v>190</v>
      </c>
      <c r="E52" s="227"/>
    </row>
    <row r="53" s="189" customFormat="1" ht="26.1" customHeight="1" spans="1:5">
      <c r="A53" s="319" t="s">
        <v>166</v>
      </c>
      <c r="B53" s="14" t="s">
        <v>221</v>
      </c>
      <c r="C53" s="27" t="s">
        <v>180</v>
      </c>
      <c r="D53" s="14" t="s">
        <v>222</v>
      </c>
      <c r="E53" s="227"/>
    </row>
    <row r="54" s="189" customFormat="1" ht="26.1" customHeight="1" spans="1:5">
      <c r="A54" s="319" t="s">
        <v>166</v>
      </c>
      <c r="B54" s="14" t="s">
        <v>223</v>
      </c>
      <c r="C54" s="27" t="s">
        <v>168</v>
      </c>
      <c r="D54" s="14" t="s">
        <v>169</v>
      </c>
      <c r="E54" s="227">
        <v>74</v>
      </c>
    </row>
    <row r="55" s="189" customFormat="1" ht="26.1" customHeight="1" spans="1:5">
      <c r="A55" s="319" t="s">
        <v>166</v>
      </c>
      <c r="B55" s="14" t="s">
        <v>223</v>
      </c>
      <c r="C55" s="407" t="s">
        <v>170</v>
      </c>
      <c r="D55" s="321" t="s">
        <v>224</v>
      </c>
      <c r="E55" s="227"/>
    </row>
    <row r="56" s="189" customFormat="1" ht="26.1" customHeight="1" spans="1:5">
      <c r="A56" s="319" t="s">
        <v>166</v>
      </c>
      <c r="B56" s="14" t="s">
        <v>223</v>
      </c>
      <c r="C56" s="27" t="s">
        <v>180</v>
      </c>
      <c r="D56" s="14" t="s">
        <v>225</v>
      </c>
      <c r="E56" s="227">
        <v>60</v>
      </c>
    </row>
    <row r="57" s="189" customFormat="1" ht="26.1" customHeight="1" spans="1:5">
      <c r="A57" s="319" t="s">
        <v>166</v>
      </c>
      <c r="B57" s="14" t="s">
        <v>226</v>
      </c>
      <c r="C57" s="27" t="s">
        <v>168</v>
      </c>
      <c r="D57" s="14" t="s">
        <v>169</v>
      </c>
      <c r="E57" s="227"/>
    </row>
    <row r="58" s="189" customFormat="1" ht="26.1" customHeight="1" spans="1:5">
      <c r="A58" s="319" t="s">
        <v>166</v>
      </c>
      <c r="B58" s="14" t="s">
        <v>226</v>
      </c>
      <c r="C58" s="27" t="s">
        <v>183</v>
      </c>
      <c r="D58" s="14" t="s">
        <v>184</v>
      </c>
      <c r="E58" s="227"/>
    </row>
    <row r="59" s="189" customFormat="1" ht="26.1" customHeight="1" spans="1:5">
      <c r="A59" s="319" t="s">
        <v>166</v>
      </c>
      <c r="B59" s="14" t="s">
        <v>226</v>
      </c>
      <c r="C59" s="27" t="s">
        <v>189</v>
      </c>
      <c r="D59" s="14" t="s">
        <v>190</v>
      </c>
      <c r="E59" s="227"/>
    </row>
    <row r="60" s="189" customFormat="1" ht="26.1" customHeight="1" spans="1:5">
      <c r="A60" s="319" t="s">
        <v>166</v>
      </c>
      <c r="B60" s="14" t="s">
        <v>227</v>
      </c>
      <c r="C60" s="27" t="s">
        <v>168</v>
      </c>
      <c r="D60" s="14" t="s">
        <v>169</v>
      </c>
      <c r="E60" s="227"/>
    </row>
    <row r="61" s="189" customFormat="1" ht="26.1" customHeight="1" spans="1:5">
      <c r="A61" s="319" t="s">
        <v>166</v>
      </c>
      <c r="B61" s="27">
        <v>36</v>
      </c>
      <c r="C61" s="27">
        <v>99</v>
      </c>
      <c r="D61" s="321" t="s">
        <v>228</v>
      </c>
      <c r="E61" s="227">
        <v>24</v>
      </c>
    </row>
    <row r="62" s="189" customFormat="1" ht="26.1" customHeight="1" spans="1:5">
      <c r="A62" s="319" t="s">
        <v>166</v>
      </c>
      <c r="B62" s="14" t="s">
        <v>229</v>
      </c>
      <c r="C62" s="27" t="s">
        <v>168</v>
      </c>
      <c r="D62" s="14" t="s">
        <v>169</v>
      </c>
      <c r="E62" s="227">
        <v>335</v>
      </c>
    </row>
    <row r="63" s="189" customFormat="1" ht="26.1" customHeight="1" spans="1:5">
      <c r="A63" s="319" t="s">
        <v>166</v>
      </c>
      <c r="B63" s="14" t="s">
        <v>229</v>
      </c>
      <c r="C63" s="407" t="s">
        <v>170</v>
      </c>
      <c r="D63" s="14" t="s">
        <v>230</v>
      </c>
      <c r="E63" s="227"/>
    </row>
    <row r="64" s="189" customFormat="1" ht="26.1" customHeight="1" spans="1:5">
      <c r="A64" s="323" t="s">
        <v>164</v>
      </c>
      <c r="B64" s="407" t="s">
        <v>231</v>
      </c>
      <c r="C64" s="27">
        <v>10</v>
      </c>
      <c r="D64" s="14" t="s">
        <v>232</v>
      </c>
      <c r="E64" s="227"/>
    </row>
    <row r="65" s="189" customFormat="1" ht="26.1" customHeight="1" spans="1:5">
      <c r="A65" s="323" t="s">
        <v>164</v>
      </c>
      <c r="B65" s="27">
        <v>38</v>
      </c>
      <c r="C65" s="27">
        <v>12</v>
      </c>
      <c r="D65" s="14" t="s">
        <v>233</v>
      </c>
      <c r="E65" s="227"/>
    </row>
    <row r="66" s="189" customFormat="1" ht="26.1" customHeight="1" spans="1:5">
      <c r="A66" s="319" t="s">
        <v>166</v>
      </c>
      <c r="B66" s="14" t="s">
        <v>229</v>
      </c>
      <c r="C66" s="27">
        <v>15</v>
      </c>
      <c r="D66" s="14" t="s">
        <v>234</v>
      </c>
      <c r="E66" s="227">
        <v>20</v>
      </c>
    </row>
    <row r="67" s="189" customFormat="1" ht="26.1" customHeight="1" spans="1:5">
      <c r="A67" s="323" t="s">
        <v>164</v>
      </c>
      <c r="B67" s="27">
        <v>38</v>
      </c>
      <c r="C67" s="27">
        <v>16</v>
      </c>
      <c r="D67" s="324" t="s">
        <v>235</v>
      </c>
      <c r="E67" s="227">
        <v>50</v>
      </c>
    </row>
    <row r="68" s="189" customFormat="1" ht="26.1" customHeight="1" spans="1:5">
      <c r="A68" s="319" t="s">
        <v>166</v>
      </c>
      <c r="B68" s="27">
        <v>38</v>
      </c>
      <c r="C68" s="27" t="s">
        <v>180</v>
      </c>
      <c r="D68" s="321" t="s">
        <v>236</v>
      </c>
      <c r="E68" s="227">
        <v>23</v>
      </c>
    </row>
    <row r="69" s="189" customFormat="1" ht="26.1" customHeight="1" spans="1:5">
      <c r="A69" s="319" t="s">
        <v>166</v>
      </c>
      <c r="B69" s="27" t="s">
        <v>180</v>
      </c>
      <c r="C69" s="27" t="s">
        <v>180</v>
      </c>
      <c r="D69" s="321" t="s">
        <v>237</v>
      </c>
      <c r="E69" s="227"/>
    </row>
    <row r="70" s="189" customFormat="1" ht="26.1" customHeight="1" spans="1:5">
      <c r="A70" s="319" t="s">
        <v>238</v>
      </c>
      <c r="B70" s="14"/>
      <c r="C70" s="27"/>
      <c r="D70" s="14" t="s">
        <v>239</v>
      </c>
      <c r="E70" s="227">
        <f>SUM(E71:E72)</f>
        <v>3</v>
      </c>
    </row>
    <row r="71" s="189" customFormat="1" ht="26.1" customHeight="1" spans="1:5">
      <c r="A71" s="319" t="s">
        <v>240</v>
      </c>
      <c r="B71" s="14" t="s">
        <v>197</v>
      </c>
      <c r="C71" s="27" t="s">
        <v>168</v>
      </c>
      <c r="D71" s="14" t="s">
        <v>241</v>
      </c>
      <c r="E71" s="227">
        <v>3</v>
      </c>
    </row>
    <row r="72" s="189" customFormat="1" ht="26.1" customHeight="1" spans="1:5">
      <c r="A72" s="319" t="s">
        <v>240</v>
      </c>
      <c r="B72" s="407" t="s">
        <v>172</v>
      </c>
      <c r="C72" s="407" t="s">
        <v>172</v>
      </c>
      <c r="D72" s="321" t="s">
        <v>242</v>
      </c>
      <c r="E72" s="227"/>
    </row>
    <row r="73" s="189" customFormat="1" ht="26.1" customHeight="1" spans="1:5">
      <c r="A73" s="319" t="s">
        <v>243</v>
      </c>
      <c r="B73" s="14"/>
      <c r="C73" s="27"/>
      <c r="D73" s="14" t="s">
        <v>244</v>
      </c>
      <c r="E73" s="227">
        <f>SUM(E74:E85)</f>
        <v>3830</v>
      </c>
    </row>
    <row r="74" s="189" customFormat="1" ht="26.1" customHeight="1" spans="1:5">
      <c r="A74" s="319" t="s">
        <v>245</v>
      </c>
      <c r="B74" s="14" t="s">
        <v>167</v>
      </c>
      <c r="C74" s="27" t="s">
        <v>168</v>
      </c>
      <c r="D74" s="14" t="s">
        <v>246</v>
      </c>
      <c r="E74" s="227"/>
    </row>
    <row r="75" s="189" customFormat="1" ht="26.1" customHeight="1" spans="1:5">
      <c r="A75" s="319" t="s">
        <v>245</v>
      </c>
      <c r="B75" s="14" t="s">
        <v>167</v>
      </c>
      <c r="C75" s="27" t="s">
        <v>180</v>
      </c>
      <c r="D75" s="14" t="s">
        <v>247</v>
      </c>
      <c r="E75" s="227"/>
    </row>
    <row r="76" s="189" customFormat="1" ht="26.1" customHeight="1" spans="1:5">
      <c r="A76" s="319" t="s">
        <v>245</v>
      </c>
      <c r="B76" s="14" t="s">
        <v>176</v>
      </c>
      <c r="C76" s="27" t="s">
        <v>168</v>
      </c>
      <c r="D76" s="14" t="s">
        <v>169</v>
      </c>
      <c r="E76" s="227">
        <v>1607</v>
      </c>
    </row>
    <row r="77" s="189" customFormat="1" ht="26.1" customHeight="1" spans="1:5">
      <c r="A77" s="319" t="s">
        <v>245</v>
      </c>
      <c r="B77" s="14" t="s">
        <v>176</v>
      </c>
      <c r="C77" s="27" t="s">
        <v>183</v>
      </c>
      <c r="D77" s="14" t="s">
        <v>184</v>
      </c>
      <c r="E77" s="227"/>
    </row>
    <row r="78" s="189" customFormat="1" ht="26.1" customHeight="1" spans="1:5">
      <c r="A78" s="319" t="s">
        <v>245</v>
      </c>
      <c r="B78" s="14" t="s">
        <v>176</v>
      </c>
      <c r="C78" s="27" t="s">
        <v>248</v>
      </c>
      <c r="D78" s="14" t="s">
        <v>200</v>
      </c>
      <c r="E78" s="227"/>
    </row>
    <row r="79" s="189" customFormat="1" ht="26.1" customHeight="1" spans="1:5">
      <c r="A79" s="319" t="s">
        <v>245</v>
      </c>
      <c r="B79" s="14" t="s">
        <v>176</v>
      </c>
      <c r="C79" s="27" t="s">
        <v>249</v>
      </c>
      <c r="D79" s="14" t="s">
        <v>250</v>
      </c>
      <c r="E79" s="227"/>
    </row>
    <row r="80" s="189" customFormat="1" ht="26.1" customHeight="1" spans="1:5">
      <c r="A80" s="319" t="s">
        <v>245</v>
      </c>
      <c r="B80" s="14" t="s">
        <v>176</v>
      </c>
      <c r="C80" s="27" t="s">
        <v>180</v>
      </c>
      <c r="D80" s="14" t="s">
        <v>251</v>
      </c>
      <c r="E80" s="227">
        <v>2221</v>
      </c>
    </row>
    <row r="81" s="189" customFormat="1" ht="26.1" customHeight="1" spans="1:5">
      <c r="A81" s="319" t="s">
        <v>245</v>
      </c>
      <c r="B81" s="14" t="s">
        <v>197</v>
      </c>
      <c r="C81" s="27" t="s">
        <v>168</v>
      </c>
      <c r="D81" s="14" t="s">
        <v>169</v>
      </c>
      <c r="E81" s="227"/>
    </row>
    <row r="82" s="189" customFormat="1" ht="26.1" customHeight="1" spans="1:5">
      <c r="A82" s="319" t="s">
        <v>245</v>
      </c>
      <c r="B82" s="14" t="s">
        <v>197</v>
      </c>
      <c r="C82" s="27" t="s">
        <v>183</v>
      </c>
      <c r="D82" s="14" t="s">
        <v>184</v>
      </c>
      <c r="E82" s="227"/>
    </row>
    <row r="83" s="189" customFormat="1" ht="26.1" customHeight="1" spans="1:5">
      <c r="A83" s="319" t="s">
        <v>245</v>
      </c>
      <c r="B83" s="14" t="s">
        <v>197</v>
      </c>
      <c r="C83" s="407" t="s">
        <v>170</v>
      </c>
      <c r="D83" s="14" t="s">
        <v>252</v>
      </c>
      <c r="E83" s="227">
        <v>2</v>
      </c>
    </row>
    <row r="84" s="189" customFormat="1" ht="26.1" customHeight="1" spans="1:5">
      <c r="A84" s="319" t="s">
        <v>245</v>
      </c>
      <c r="B84" s="14" t="s">
        <v>197</v>
      </c>
      <c r="C84" s="27" t="s">
        <v>199</v>
      </c>
      <c r="D84" s="14" t="s">
        <v>253</v>
      </c>
      <c r="E84" s="227"/>
    </row>
    <row r="85" s="189" customFormat="1" ht="26.1" customHeight="1" spans="1:5">
      <c r="A85" s="319" t="s">
        <v>245</v>
      </c>
      <c r="B85" s="14" t="s">
        <v>197</v>
      </c>
      <c r="C85" s="27" t="s">
        <v>204</v>
      </c>
      <c r="D85" s="14" t="s">
        <v>254</v>
      </c>
      <c r="E85" s="227"/>
    </row>
    <row r="86" s="189" customFormat="1" ht="26.1" customHeight="1" spans="1:5">
      <c r="A86" s="319" t="s">
        <v>255</v>
      </c>
      <c r="B86" s="14"/>
      <c r="C86" s="27"/>
      <c r="D86" s="14" t="s">
        <v>256</v>
      </c>
      <c r="E86" s="227">
        <f>SUM(E87:E102)</f>
        <v>22743</v>
      </c>
    </row>
    <row r="87" s="189" customFormat="1" ht="26.1" customHeight="1" spans="1:5">
      <c r="A87" s="319" t="s">
        <v>257</v>
      </c>
      <c r="B87" s="14" t="s">
        <v>167</v>
      </c>
      <c r="C87" s="27" t="s">
        <v>168</v>
      </c>
      <c r="D87" s="14" t="s">
        <v>169</v>
      </c>
      <c r="E87" s="227">
        <v>64</v>
      </c>
    </row>
    <row r="88" s="189" customFormat="1" ht="26.1" customHeight="1" spans="1:5">
      <c r="A88" s="323" t="s">
        <v>255</v>
      </c>
      <c r="B88" s="323" t="s">
        <v>168</v>
      </c>
      <c r="C88" s="27">
        <v>99</v>
      </c>
      <c r="D88" s="14" t="s">
        <v>258</v>
      </c>
      <c r="E88" s="227">
        <v>0</v>
      </c>
    </row>
    <row r="89" s="189" customFormat="1" ht="26.1" customHeight="1" spans="1:5">
      <c r="A89" s="319" t="s">
        <v>257</v>
      </c>
      <c r="B89" s="14" t="s">
        <v>176</v>
      </c>
      <c r="C89" s="27" t="s">
        <v>168</v>
      </c>
      <c r="D89" s="14" t="s">
        <v>259</v>
      </c>
      <c r="E89" s="27">
        <v>4236</v>
      </c>
    </row>
    <row r="90" s="189" customFormat="1" ht="26.1" customHeight="1" spans="1:5">
      <c r="A90" s="319" t="s">
        <v>257</v>
      </c>
      <c r="B90" s="14" t="s">
        <v>176</v>
      </c>
      <c r="C90" s="27" t="s">
        <v>183</v>
      </c>
      <c r="D90" s="14" t="s">
        <v>260</v>
      </c>
      <c r="E90" s="27">
        <v>7775</v>
      </c>
    </row>
    <row r="91" s="189" customFormat="1" ht="26.1" customHeight="1" spans="1:5">
      <c r="A91" s="319" t="s">
        <v>257</v>
      </c>
      <c r="B91" s="14" t="s">
        <v>176</v>
      </c>
      <c r="C91" s="27" t="s">
        <v>185</v>
      </c>
      <c r="D91" s="14" t="s">
        <v>261</v>
      </c>
      <c r="E91" s="27">
        <v>5263</v>
      </c>
    </row>
    <row r="92" s="189" customFormat="1" ht="26.1" customHeight="1" spans="1:5">
      <c r="A92" s="319" t="s">
        <v>257</v>
      </c>
      <c r="B92" s="14" t="s">
        <v>176</v>
      </c>
      <c r="C92" s="27" t="s">
        <v>170</v>
      </c>
      <c r="D92" s="14" t="s">
        <v>262</v>
      </c>
      <c r="E92" s="27">
        <v>238</v>
      </c>
    </row>
    <row r="93" s="189" customFormat="1" ht="26.1" customHeight="1" spans="1:5">
      <c r="A93" s="319" t="s">
        <v>257</v>
      </c>
      <c r="B93" s="407" t="s">
        <v>183</v>
      </c>
      <c r="C93" s="407" t="s">
        <v>178</v>
      </c>
      <c r="D93" s="321" t="s">
        <v>263</v>
      </c>
      <c r="E93" s="227">
        <v>9</v>
      </c>
    </row>
    <row r="94" s="189" customFormat="1" ht="26.1" customHeight="1" spans="1:5">
      <c r="A94" s="319" t="s">
        <v>257</v>
      </c>
      <c r="B94" s="14" t="s">
        <v>176</v>
      </c>
      <c r="C94" s="27" t="s">
        <v>180</v>
      </c>
      <c r="D94" s="14" t="s">
        <v>264</v>
      </c>
      <c r="E94" s="227">
        <v>3459</v>
      </c>
    </row>
    <row r="95" s="189" customFormat="1" ht="26.1" customHeight="1" spans="1:5">
      <c r="A95" s="319" t="s">
        <v>257</v>
      </c>
      <c r="B95" s="407" t="s">
        <v>185</v>
      </c>
      <c r="C95" s="407" t="s">
        <v>178</v>
      </c>
      <c r="D95" s="324" t="s">
        <v>265</v>
      </c>
      <c r="E95" s="227"/>
    </row>
    <row r="96" s="189" customFormat="1" ht="26.1" customHeight="1" spans="1:5">
      <c r="A96" s="319" t="s">
        <v>257</v>
      </c>
      <c r="B96" s="14" t="s">
        <v>182</v>
      </c>
      <c r="C96" s="27">
        <v>99</v>
      </c>
      <c r="D96" s="321" t="s">
        <v>266</v>
      </c>
      <c r="E96" s="227">
        <v>1</v>
      </c>
    </row>
    <row r="97" s="189" customFormat="1" ht="26.1" customHeight="1" spans="1:5">
      <c r="A97" s="319" t="s">
        <v>257</v>
      </c>
      <c r="B97" s="407" t="s">
        <v>170</v>
      </c>
      <c r="C97" s="27">
        <v>99</v>
      </c>
      <c r="D97" s="321" t="s">
        <v>267</v>
      </c>
      <c r="E97" s="227">
        <v>79</v>
      </c>
    </row>
    <row r="98" s="189" customFormat="1" ht="26.1" customHeight="1" spans="1:5">
      <c r="A98" s="319" t="s">
        <v>257</v>
      </c>
      <c r="B98" s="323" t="s">
        <v>199</v>
      </c>
      <c r="C98" s="323" t="s">
        <v>168</v>
      </c>
      <c r="D98" s="321" t="s">
        <v>268</v>
      </c>
      <c r="E98" s="227">
        <v>4</v>
      </c>
    </row>
    <row r="99" s="189" customFormat="1" ht="26.1" customHeight="1" spans="1:5">
      <c r="A99" s="319" t="s">
        <v>257</v>
      </c>
      <c r="B99" s="407" t="s">
        <v>174</v>
      </c>
      <c r="C99" s="407" t="s">
        <v>185</v>
      </c>
      <c r="D99" s="321" t="s">
        <v>269</v>
      </c>
      <c r="E99" s="227">
        <v>23</v>
      </c>
    </row>
    <row r="100" s="189" customFormat="1" ht="26.1" customHeight="1" spans="1:5">
      <c r="A100" s="323" t="s">
        <v>255</v>
      </c>
      <c r="B100" s="407" t="s">
        <v>270</v>
      </c>
      <c r="C100" s="407" t="s">
        <v>168</v>
      </c>
      <c r="D100" s="321" t="s">
        <v>271</v>
      </c>
      <c r="E100" s="227">
        <v>1</v>
      </c>
    </row>
    <row r="101" s="189" customFormat="1" ht="26.1" customHeight="1" spans="1:5">
      <c r="A101" s="319" t="s">
        <v>257</v>
      </c>
      <c r="B101" s="14" t="s">
        <v>272</v>
      </c>
      <c r="C101" s="27" t="s">
        <v>180</v>
      </c>
      <c r="D101" s="14" t="s">
        <v>273</v>
      </c>
      <c r="E101" s="227">
        <v>1170</v>
      </c>
    </row>
    <row r="102" s="189" customFormat="1" ht="26.1" customHeight="1" spans="1:5">
      <c r="A102" s="319" t="s">
        <v>257</v>
      </c>
      <c r="B102" s="27">
        <v>99</v>
      </c>
      <c r="C102" s="27" t="s">
        <v>180</v>
      </c>
      <c r="D102" s="321" t="s">
        <v>274</v>
      </c>
      <c r="E102" s="227">
        <v>421</v>
      </c>
    </row>
    <row r="103" s="189" customFormat="1" ht="26.1" customHeight="1" spans="1:5">
      <c r="A103" s="319" t="s">
        <v>275</v>
      </c>
      <c r="B103" s="14"/>
      <c r="C103" s="27"/>
      <c r="D103" s="14" t="s">
        <v>276</v>
      </c>
      <c r="E103" s="227">
        <f>SUM(E104:E108)</f>
        <v>909</v>
      </c>
    </row>
    <row r="104" s="189" customFormat="1" ht="26.1" customHeight="1" spans="1:5">
      <c r="A104" s="319" t="s">
        <v>277</v>
      </c>
      <c r="B104" s="14" t="s">
        <v>167</v>
      </c>
      <c r="C104" s="27" t="s">
        <v>168</v>
      </c>
      <c r="D104" s="14" t="s">
        <v>169</v>
      </c>
      <c r="E104" s="227">
        <v>498</v>
      </c>
    </row>
    <row r="105" s="189" customFormat="1" ht="26.1" customHeight="1" spans="1:5">
      <c r="A105" s="319" t="s">
        <v>277</v>
      </c>
      <c r="B105" s="14" t="s">
        <v>167</v>
      </c>
      <c r="C105" s="27" t="s">
        <v>180</v>
      </c>
      <c r="D105" s="14" t="s">
        <v>278</v>
      </c>
      <c r="E105" s="227">
        <v>393</v>
      </c>
    </row>
    <row r="106" s="189" customFormat="1" ht="26.1" customHeight="1" spans="1:5">
      <c r="A106" s="319" t="s">
        <v>277</v>
      </c>
      <c r="B106" s="14" t="s">
        <v>192</v>
      </c>
      <c r="C106" s="27" t="s">
        <v>180</v>
      </c>
      <c r="D106" s="14" t="s">
        <v>279</v>
      </c>
      <c r="E106" s="227"/>
    </row>
    <row r="107" s="189" customFormat="1" ht="26.1" customHeight="1" spans="1:5">
      <c r="A107" s="319" t="s">
        <v>277</v>
      </c>
      <c r="B107" s="14" t="s">
        <v>203</v>
      </c>
      <c r="C107" s="27" t="s">
        <v>168</v>
      </c>
      <c r="D107" s="14" t="s">
        <v>280</v>
      </c>
      <c r="E107" s="227"/>
    </row>
    <row r="108" s="189" customFormat="1" ht="26.1" customHeight="1" spans="1:5">
      <c r="A108" s="319" t="s">
        <v>277</v>
      </c>
      <c r="B108" s="27">
        <v>99</v>
      </c>
      <c r="C108" s="27">
        <v>99</v>
      </c>
      <c r="D108" s="321" t="s">
        <v>281</v>
      </c>
      <c r="E108" s="227">
        <v>18</v>
      </c>
    </row>
    <row r="109" s="189" customFormat="1" ht="26.1" customHeight="1" spans="1:5">
      <c r="A109" s="319" t="s">
        <v>282</v>
      </c>
      <c r="B109" s="14"/>
      <c r="C109" s="27"/>
      <c r="D109" s="14" t="s">
        <v>283</v>
      </c>
      <c r="E109" s="227">
        <f>SUM(E110:E121)</f>
        <v>314</v>
      </c>
    </row>
    <row r="110" s="189" customFormat="1" ht="26.1" customHeight="1" spans="1:5">
      <c r="A110" s="319" t="s">
        <v>284</v>
      </c>
      <c r="B110" s="14" t="s">
        <v>167</v>
      </c>
      <c r="C110" s="27" t="s">
        <v>168</v>
      </c>
      <c r="D110" s="14" t="s">
        <v>169</v>
      </c>
      <c r="E110" s="227">
        <v>4</v>
      </c>
    </row>
    <row r="111" s="189" customFormat="1" ht="26.1" customHeight="1" spans="1:5">
      <c r="A111" s="319" t="s">
        <v>284</v>
      </c>
      <c r="B111" s="14" t="s">
        <v>167</v>
      </c>
      <c r="C111" s="27" t="s">
        <v>170</v>
      </c>
      <c r="D111" s="14" t="s">
        <v>285</v>
      </c>
      <c r="E111" s="227"/>
    </row>
    <row r="112" s="189" customFormat="1" ht="26.1" customHeight="1" spans="1:5">
      <c r="A112" s="319" t="s">
        <v>284</v>
      </c>
      <c r="B112" s="14" t="s">
        <v>167</v>
      </c>
      <c r="C112" s="27" t="s">
        <v>174</v>
      </c>
      <c r="D112" s="14" t="s">
        <v>286</v>
      </c>
      <c r="E112" s="227"/>
    </row>
    <row r="113" s="189" customFormat="1" ht="26.1" customHeight="1" spans="1:5">
      <c r="A113" s="319" t="s">
        <v>284</v>
      </c>
      <c r="B113" s="14" t="s">
        <v>167</v>
      </c>
      <c r="C113" s="27" t="s">
        <v>270</v>
      </c>
      <c r="D113" s="14" t="s">
        <v>287</v>
      </c>
      <c r="E113" s="227"/>
    </row>
    <row r="114" s="189" customFormat="1" ht="26.1" customHeight="1" spans="1:5">
      <c r="A114" s="319" t="s">
        <v>284</v>
      </c>
      <c r="B114" s="14" t="s">
        <v>167</v>
      </c>
      <c r="C114" s="27">
        <v>99</v>
      </c>
      <c r="D114" s="321" t="s">
        <v>288</v>
      </c>
      <c r="E114" s="227">
        <v>177</v>
      </c>
    </row>
    <row r="115" s="189" customFormat="1" ht="26.1" customHeight="1" spans="1:5">
      <c r="A115" s="319" t="s">
        <v>284</v>
      </c>
      <c r="B115" s="14" t="s">
        <v>176</v>
      </c>
      <c r="C115" s="27" t="s">
        <v>168</v>
      </c>
      <c r="D115" s="14" t="s">
        <v>169</v>
      </c>
      <c r="E115" s="227"/>
    </row>
    <row r="116" s="189" customFormat="1" ht="26.1" customHeight="1" spans="1:5">
      <c r="A116" s="319" t="s">
        <v>284</v>
      </c>
      <c r="B116" s="14" t="s">
        <v>176</v>
      </c>
      <c r="C116" s="27" t="s">
        <v>170</v>
      </c>
      <c r="D116" s="14" t="s">
        <v>289</v>
      </c>
      <c r="E116" s="227">
        <v>7</v>
      </c>
    </row>
    <row r="117" s="189" customFormat="1" ht="26.1" customHeight="1" spans="1:5">
      <c r="A117" s="319" t="s">
        <v>284</v>
      </c>
      <c r="B117" s="323" t="s">
        <v>172</v>
      </c>
      <c r="C117" s="323" t="s">
        <v>199</v>
      </c>
      <c r="D117" s="14" t="s">
        <v>290</v>
      </c>
      <c r="E117" s="227"/>
    </row>
    <row r="118" s="189" customFormat="1" ht="26.1" customHeight="1" spans="1:5">
      <c r="A118" s="319" t="s">
        <v>284</v>
      </c>
      <c r="B118" s="14" t="s">
        <v>197</v>
      </c>
      <c r="C118" s="27">
        <v>99</v>
      </c>
      <c r="D118" s="14" t="s">
        <v>291</v>
      </c>
      <c r="E118" s="227"/>
    </row>
    <row r="119" s="189" customFormat="1" ht="26.1" customHeight="1" spans="1:5">
      <c r="A119" s="319" t="s">
        <v>284</v>
      </c>
      <c r="B119" s="323" t="s">
        <v>174</v>
      </c>
      <c r="C119" s="27">
        <v>99</v>
      </c>
      <c r="D119" s="14" t="s">
        <v>292</v>
      </c>
      <c r="E119" s="227">
        <v>96</v>
      </c>
    </row>
    <row r="120" s="189" customFormat="1" ht="26.1" customHeight="1" spans="1:5">
      <c r="A120" s="319" t="s">
        <v>284</v>
      </c>
      <c r="B120" s="14" t="s">
        <v>293</v>
      </c>
      <c r="C120" s="407" t="s">
        <v>185</v>
      </c>
      <c r="D120" s="321" t="s">
        <v>294</v>
      </c>
      <c r="E120" s="227"/>
    </row>
    <row r="121" s="189" customFormat="1" ht="26.1" customHeight="1" spans="1:5">
      <c r="A121" s="319" t="s">
        <v>284</v>
      </c>
      <c r="B121" s="14" t="s">
        <v>293</v>
      </c>
      <c r="C121" s="27">
        <v>99</v>
      </c>
      <c r="D121" s="321" t="s">
        <v>295</v>
      </c>
      <c r="E121" s="227">
        <v>30</v>
      </c>
    </row>
    <row r="122" s="189" customFormat="1" ht="26.1" customHeight="1" spans="1:5">
      <c r="A122" s="319" t="s">
        <v>296</v>
      </c>
      <c r="B122" s="14"/>
      <c r="C122" s="27"/>
      <c r="D122" s="14" t="s">
        <v>297</v>
      </c>
      <c r="E122" s="227">
        <f>SUM(E123:E165)</f>
        <v>11233</v>
      </c>
    </row>
    <row r="123" s="189" customFormat="1" ht="26.1" customHeight="1" spans="1:5">
      <c r="A123" s="319" t="s">
        <v>298</v>
      </c>
      <c r="B123" s="14" t="s">
        <v>167</v>
      </c>
      <c r="C123" s="27" t="s">
        <v>168</v>
      </c>
      <c r="D123" s="14" t="s">
        <v>169</v>
      </c>
      <c r="E123" s="227">
        <v>912</v>
      </c>
    </row>
    <row r="124" s="189" customFormat="1" ht="26.1" customHeight="1" spans="1:5">
      <c r="A124" s="319" t="s">
        <v>298</v>
      </c>
      <c r="B124" s="14" t="s">
        <v>167</v>
      </c>
      <c r="C124" s="27" t="s">
        <v>185</v>
      </c>
      <c r="D124" s="14" t="s">
        <v>186</v>
      </c>
      <c r="E124" s="227"/>
    </row>
    <row r="125" s="189" customFormat="1" ht="26.1" customHeight="1" spans="1:5">
      <c r="A125" s="319" t="s">
        <v>298</v>
      </c>
      <c r="B125" s="14" t="s">
        <v>167</v>
      </c>
      <c r="C125" s="27" t="s">
        <v>174</v>
      </c>
      <c r="D125" s="14" t="s">
        <v>200</v>
      </c>
      <c r="E125" s="227">
        <v>2</v>
      </c>
    </row>
    <row r="126" s="189" customFormat="1" ht="26.1" customHeight="1" spans="1:5">
      <c r="A126" s="319" t="s">
        <v>298</v>
      </c>
      <c r="B126" s="14" t="s">
        <v>167</v>
      </c>
      <c r="C126" s="27" t="s">
        <v>270</v>
      </c>
      <c r="D126" s="14" t="s">
        <v>299</v>
      </c>
      <c r="E126" s="227"/>
    </row>
    <row r="127" s="189" customFormat="1" ht="26.1" customHeight="1" spans="1:5">
      <c r="A127" s="319" t="s">
        <v>298</v>
      </c>
      <c r="B127" s="14" t="s">
        <v>167</v>
      </c>
      <c r="C127" s="27" t="s">
        <v>300</v>
      </c>
      <c r="D127" s="14" t="s">
        <v>301</v>
      </c>
      <c r="E127" s="227"/>
    </row>
    <row r="128" s="189" customFormat="1" ht="26.1" customHeight="1" spans="1:5">
      <c r="A128" s="319" t="s">
        <v>298</v>
      </c>
      <c r="B128" s="14" t="s">
        <v>167</v>
      </c>
      <c r="C128" s="27">
        <v>99</v>
      </c>
      <c r="D128" s="14" t="s">
        <v>302</v>
      </c>
      <c r="E128" s="227">
        <v>10</v>
      </c>
    </row>
    <row r="129" s="189" customFormat="1" ht="26.1" customHeight="1" spans="1:5">
      <c r="A129" s="319" t="s">
        <v>298</v>
      </c>
      <c r="B129" s="14" t="s">
        <v>176</v>
      </c>
      <c r="C129" s="27" t="s">
        <v>168</v>
      </c>
      <c r="D129" s="14" t="s">
        <v>169</v>
      </c>
      <c r="E129" s="227">
        <v>270</v>
      </c>
    </row>
    <row r="130" s="189" customFormat="1" ht="26.1" customHeight="1" spans="1:5">
      <c r="A130" s="319" t="s">
        <v>298</v>
      </c>
      <c r="B130" s="14" t="s">
        <v>176</v>
      </c>
      <c r="C130" s="27" t="s">
        <v>183</v>
      </c>
      <c r="D130" s="14" t="s">
        <v>184</v>
      </c>
      <c r="E130" s="227"/>
    </row>
    <row r="131" s="189" customFormat="1" ht="26.1" customHeight="1" spans="1:5">
      <c r="A131" s="319" t="s">
        <v>298</v>
      </c>
      <c r="B131" s="14" t="s">
        <v>176</v>
      </c>
      <c r="C131" s="27" t="s">
        <v>174</v>
      </c>
      <c r="D131" s="14" t="s">
        <v>303</v>
      </c>
      <c r="E131" s="227">
        <v>2142</v>
      </c>
    </row>
    <row r="132" s="189" customFormat="1" ht="26.1" customHeight="1" spans="1:5">
      <c r="A132" s="319" t="s">
        <v>298</v>
      </c>
      <c r="B132" s="14" t="s">
        <v>176</v>
      </c>
      <c r="C132" s="27" t="s">
        <v>180</v>
      </c>
      <c r="D132" s="14" t="s">
        <v>304</v>
      </c>
      <c r="E132" s="227">
        <v>10</v>
      </c>
    </row>
    <row r="133" s="189" customFormat="1" ht="26.1" customHeight="1" spans="1:5">
      <c r="A133" s="319" t="s">
        <v>298</v>
      </c>
      <c r="B133" s="14" t="s">
        <v>194</v>
      </c>
      <c r="C133" s="27" t="s">
        <v>185</v>
      </c>
      <c r="D133" s="14" t="s">
        <v>305</v>
      </c>
      <c r="E133" s="227"/>
    </row>
    <row r="134" s="189" customFormat="1" ht="26.1" customHeight="1" spans="1:5">
      <c r="A134" s="319" t="s">
        <v>298</v>
      </c>
      <c r="B134" s="14" t="s">
        <v>194</v>
      </c>
      <c r="C134" s="27" t="s">
        <v>178</v>
      </c>
      <c r="D134" s="14" t="s">
        <v>306</v>
      </c>
      <c r="E134" s="227">
        <v>2774</v>
      </c>
    </row>
    <row r="135" s="189" customFormat="1" ht="26.1" customHeight="1" spans="1:5">
      <c r="A135" s="319" t="s">
        <v>298</v>
      </c>
      <c r="B135" s="14" t="s">
        <v>194</v>
      </c>
      <c r="C135" s="27" t="s">
        <v>172</v>
      </c>
      <c r="D135" s="14" t="s">
        <v>307</v>
      </c>
      <c r="E135" s="227">
        <v>26</v>
      </c>
    </row>
    <row r="136" s="189" customFormat="1" ht="26.1" customHeight="1" spans="1:5">
      <c r="A136" s="323" t="s">
        <v>296</v>
      </c>
      <c r="B136" s="323" t="s">
        <v>178</v>
      </c>
      <c r="C136" s="27">
        <v>99</v>
      </c>
      <c r="D136" s="14" t="s">
        <v>308</v>
      </c>
      <c r="E136" s="227">
        <v>16</v>
      </c>
    </row>
    <row r="137" s="189" customFormat="1" ht="26.1" customHeight="1" spans="1:5">
      <c r="A137" s="319" t="s">
        <v>298</v>
      </c>
      <c r="B137" s="14" t="s">
        <v>194</v>
      </c>
      <c r="C137" s="407" t="s">
        <v>199</v>
      </c>
      <c r="D137" s="14" t="s">
        <v>309</v>
      </c>
      <c r="E137" s="227"/>
    </row>
    <row r="138" s="189" customFormat="1" ht="26.1" customHeight="1" spans="1:5">
      <c r="A138" s="319" t="s">
        <v>298</v>
      </c>
      <c r="B138" s="14" t="s">
        <v>203</v>
      </c>
      <c r="C138" s="27" t="s">
        <v>183</v>
      </c>
      <c r="D138" s="14" t="s">
        <v>310</v>
      </c>
      <c r="E138" s="227"/>
    </row>
    <row r="139" s="189" customFormat="1" ht="26.1" customHeight="1" spans="1:5">
      <c r="A139" s="319" t="s">
        <v>298</v>
      </c>
      <c r="B139" s="14" t="s">
        <v>203</v>
      </c>
      <c r="C139" s="27" t="s">
        <v>178</v>
      </c>
      <c r="D139" s="14" t="s">
        <v>311</v>
      </c>
      <c r="E139" s="227"/>
    </row>
    <row r="140" s="189" customFormat="1" ht="26.1" customHeight="1" spans="1:5">
      <c r="A140" s="319" t="s">
        <v>298</v>
      </c>
      <c r="B140" s="14" t="s">
        <v>203</v>
      </c>
      <c r="C140" s="27" t="s">
        <v>180</v>
      </c>
      <c r="D140" s="14" t="s">
        <v>312</v>
      </c>
      <c r="E140" s="227">
        <v>226</v>
      </c>
    </row>
    <row r="141" s="189" customFormat="1" ht="26.1" customHeight="1" spans="1:5">
      <c r="A141" s="319" t="s">
        <v>298</v>
      </c>
      <c r="B141" s="14" t="s">
        <v>206</v>
      </c>
      <c r="C141" s="27" t="s">
        <v>168</v>
      </c>
      <c r="D141" s="14" t="s">
        <v>313</v>
      </c>
      <c r="E141" s="227">
        <v>288</v>
      </c>
    </row>
    <row r="142" s="189" customFormat="1" ht="26.1" customHeight="1" spans="1:5">
      <c r="A142" s="319" t="s">
        <v>298</v>
      </c>
      <c r="B142" s="14" t="s">
        <v>206</v>
      </c>
      <c r="C142" s="407" t="s">
        <v>183</v>
      </c>
      <c r="D142" s="321" t="s">
        <v>314</v>
      </c>
      <c r="E142" s="227">
        <v>4</v>
      </c>
    </row>
    <row r="143" s="189" customFormat="1" ht="26.1" customHeight="1" spans="1:5">
      <c r="A143" s="319" t="s">
        <v>298</v>
      </c>
      <c r="B143" s="14" t="s">
        <v>206</v>
      </c>
      <c r="C143" s="27" t="s">
        <v>185</v>
      </c>
      <c r="D143" s="14" t="s">
        <v>315</v>
      </c>
      <c r="E143" s="227"/>
    </row>
    <row r="144" s="189" customFormat="1" ht="26.1" customHeight="1" spans="1:5">
      <c r="A144" s="319" t="s">
        <v>298</v>
      </c>
      <c r="B144" s="14" t="s">
        <v>206</v>
      </c>
      <c r="C144" s="27" t="s">
        <v>178</v>
      </c>
      <c r="D144" s="14" t="s">
        <v>316</v>
      </c>
      <c r="E144" s="227">
        <v>601</v>
      </c>
    </row>
    <row r="145" s="189" customFormat="1" ht="26.1" customHeight="1" spans="1:5">
      <c r="A145" s="319" t="s">
        <v>298</v>
      </c>
      <c r="B145" s="14" t="s">
        <v>206</v>
      </c>
      <c r="C145" s="407" t="s">
        <v>172</v>
      </c>
      <c r="D145" s="321" t="s">
        <v>317</v>
      </c>
      <c r="E145" s="227"/>
    </row>
    <row r="146" s="189" customFormat="1" ht="26.1" customHeight="1" spans="1:5">
      <c r="A146" s="319" t="s">
        <v>298</v>
      </c>
      <c r="B146" s="14" t="s">
        <v>206</v>
      </c>
      <c r="C146" s="27" t="s">
        <v>180</v>
      </c>
      <c r="D146" s="14" t="s">
        <v>318</v>
      </c>
      <c r="E146" s="227">
        <v>95</v>
      </c>
    </row>
    <row r="147" s="189" customFormat="1" ht="26.1" customHeight="1" spans="1:5">
      <c r="A147" s="319" t="s">
        <v>298</v>
      </c>
      <c r="B147" s="14" t="s">
        <v>272</v>
      </c>
      <c r="C147" s="407" t="s">
        <v>168</v>
      </c>
      <c r="D147" s="321" t="s">
        <v>319</v>
      </c>
      <c r="E147" s="227">
        <v>97</v>
      </c>
    </row>
    <row r="148" s="189" customFormat="1" ht="26.1" customHeight="1" spans="1:5">
      <c r="A148" s="319" t="s">
        <v>298</v>
      </c>
      <c r="B148" s="14" t="s">
        <v>272</v>
      </c>
      <c r="C148" s="407" t="s">
        <v>170</v>
      </c>
      <c r="D148" s="321" t="s">
        <v>320</v>
      </c>
      <c r="E148" s="227"/>
    </row>
    <row r="149" s="189" customFormat="1" ht="26.1" customHeight="1" spans="1:5">
      <c r="A149" s="319" t="s">
        <v>298</v>
      </c>
      <c r="B149" s="14" t="s">
        <v>272</v>
      </c>
      <c r="C149" s="27" t="s">
        <v>180</v>
      </c>
      <c r="D149" s="14" t="s">
        <v>321</v>
      </c>
      <c r="E149" s="227"/>
    </row>
    <row r="150" s="189" customFormat="1" ht="26.1" customHeight="1" spans="1:5">
      <c r="A150" s="319" t="s">
        <v>298</v>
      </c>
      <c r="B150" s="14" t="s">
        <v>322</v>
      </c>
      <c r="C150" s="407" t="s">
        <v>168</v>
      </c>
      <c r="D150" s="321" t="s">
        <v>323</v>
      </c>
      <c r="E150" s="227">
        <v>1</v>
      </c>
    </row>
    <row r="151" s="189" customFormat="1" ht="26.1" customHeight="1" spans="1:5">
      <c r="A151" s="319" t="s">
        <v>298</v>
      </c>
      <c r="B151" s="14" t="s">
        <v>322</v>
      </c>
      <c r="C151" s="407" t="s">
        <v>183</v>
      </c>
      <c r="D151" s="321" t="s">
        <v>324</v>
      </c>
      <c r="E151" s="227"/>
    </row>
    <row r="152" s="189" customFormat="1" ht="26.1" customHeight="1" spans="1:5">
      <c r="A152" s="319" t="s">
        <v>298</v>
      </c>
      <c r="B152" s="14" t="s">
        <v>322</v>
      </c>
      <c r="C152" s="27" t="s">
        <v>178</v>
      </c>
      <c r="D152" s="321" t="s">
        <v>325</v>
      </c>
      <c r="E152" s="227">
        <v>2</v>
      </c>
    </row>
    <row r="153" s="189" customFormat="1" ht="26.1" customHeight="1" spans="1:5">
      <c r="A153" s="319" t="s">
        <v>298</v>
      </c>
      <c r="B153" s="14" t="s">
        <v>322</v>
      </c>
      <c r="C153" s="407" t="s">
        <v>172</v>
      </c>
      <c r="D153" s="321" t="s">
        <v>326</v>
      </c>
      <c r="E153" s="227">
        <v>60</v>
      </c>
    </row>
    <row r="154" s="189" customFormat="1" ht="26.1" customHeight="1" spans="1:5">
      <c r="A154" s="319" t="s">
        <v>298</v>
      </c>
      <c r="B154" s="14" t="s">
        <v>322</v>
      </c>
      <c r="C154" s="27" t="s">
        <v>180</v>
      </c>
      <c r="D154" s="14" t="s">
        <v>327</v>
      </c>
      <c r="E154" s="227">
        <v>280</v>
      </c>
    </row>
    <row r="155" s="189" customFormat="1" ht="26.1" customHeight="1" spans="1:5">
      <c r="A155" s="319" t="s">
        <v>298</v>
      </c>
      <c r="B155" s="14" t="s">
        <v>209</v>
      </c>
      <c r="C155" s="27" t="s">
        <v>183</v>
      </c>
      <c r="D155" s="14" t="s">
        <v>184</v>
      </c>
      <c r="E155" s="227"/>
    </row>
    <row r="156" s="189" customFormat="1" ht="26.1" customHeight="1" spans="1:5">
      <c r="A156" s="319" t="s">
        <v>298</v>
      </c>
      <c r="B156" s="14" t="s">
        <v>209</v>
      </c>
      <c r="C156" s="407" t="s">
        <v>170</v>
      </c>
      <c r="D156" s="14" t="s">
        <v>328</v>
      </c>
      <c r="E156" s="227">
        <v>51</v>
      </c>
    </row>
    <row r="157" s="189" customFormat="1" ht="26.1" customHeight="1" spans="1:5">
      <c r="A157" s="319" t="s">
        <v>298</v>
      </c>
      <c r="B157" s="14" t="s">
        <v>209</v>
      </c>
      <c r="C157" s="407" t="s">
        <v>178</v>
      </c>
      <c r="D157" s="14" t="s">
        <v>329</v>
      </c>
      <c r="E157" s="227">
        <v>6</v>
      </c>
    </row>
    <row r="158" s="189" customFormat="1" ht="26.1" customHeight="1" spans="1:5">
      <c r="A158" s="319" t="s">
        <v>298</v>
      </c>
      <c r="B158" s="14" t="s">
        <v>209</v>
      </c>
      <c r="C158" s="27">
        <v>99</v>
      </c>
      <c r="D158" s="14" t="s">
        <v>330</v>
      </c>
      <c r="E158" s="227">
        <v>80</v>
      </c>
    </row>
    <row r="159" s="189" customFormat="1" ht="26.1" customHeight="1" spans="1:5">
      <c r="A159" s="319" t="s">
        <v>298</v>
      </c>
      <c r="B159" s="14" t="s">
        <v>331</v>
      </c>
      <c r="C159" s="27" t="s">
        <v>168</v>
      </c>
      <c r="D159" s="14" t="s">
        <v>332</v>
      </c>
      <c r="E159" s="227"/>
    </row>
    <row r="160" s="189" customFormat="1" ht="26.1" customHeight="1" spans="1:5">
      <c r="A160" s="319" t="s">
        <v>298</v>
      </c>
      <c r="B160" s="14" t="s">
        <v>331</v>
      </c>
      <c r="C160" s="27" t="s">
        <v>183</v>
      </c>
      <c r="D160" s="14" t="s">
        <v>333</v>
      </c>
      <c r="E160" s="227"/>
    </row>
    <row r="161" s="189" customFormat="1" ht="26.1" customHeight="1" spans="1:5">
      <c r="A161" s="319" t="s">
        <v>298</v>
      </c>
      <c r="B161" s="14" t="s">
        <v>334</v>
      </c>
      <c r="C161" s="27" t="s">
        <v>168</v>
      </c>
      <c r="D161" s="14" t="s">
        <v>335</v>
      </c>
      <c r="E161" s="227"/>
    </row>
    <row r="162" s="189" customFormat="1" ht="26.1" customHeight="1" spans="1:5">
      <c r="A162" s="319" t="s">
        <v>298</v>
      </c>
      <c r="B162" s="14" t="s">
        <v>336</v>
      </c>
      <c r="C162" s="27" t="s">
        <v>183</v>
      </c>
      <c r="D162" s="14" t="s">
        <v>337</v>
      </c>
      <c r="E162" s="227"/>
    </row>
    <row r="163" s="189" customFormat="1" ht="26.1" customHeight="1" spans="1:5">
      <c r="A163" s="319" t="s">
        <v>298</v>
      </c>
      <c r="B163" s="14" t="s">
        <v>338</v>
      </c>
      <c r="C163" s="27" t="s">
        <v>183</v>
      </c>
      <c r="D163" s="14" t="s">
        <v>339</v>
      </c>
      <c r="E163" s="227"/>
    </row>
    <row r="164" s="189" customFormat="1" ht="26.1" customHeight="1" spans="1:5">
      <c r="A164" s="319" t="s">
        <v>298</v>
      </c>
      <c r="B164" s="14" t="s">
        <v>216</v>
      </c>
      <c r="C164" s="27" t="s">
        <v>183</v>
      </c>
      <c r="D164" s="14" t="s">
        <v>340</v>
      </c>
      <c r="E164" s="227">
        <v>495</v>
      </c>
    </row>
    <row r="165" s="189" customFormat="1" ht="26.1" customHeight="1" spans="1:5">
      <c r="A165" s="319" t="s">
        <v>298</v>
      </c>
      <c r="B165" s="14" t="s">
        <v>293</v>
      </c>
      <c r="C165" s="27" t="s">
        <v>180</v>
      </c>
      <c r="D165" s="14" t="s">
        <v>341</v>
      </c>
      <c r="E165" s="227">
        <v>2785</v>
      </c>
    </row>
    <row r="166" s="189" customFormat="1" ht="26.1" customHeight="1" spans="1:5">
      <c r="A166" s="319" t="s">
        <v>342</v>
      </c>
      <c r="B166" s="14"/>
      <c r="C166" s="27"/>
      <c r="D166" s="14" t="s">
        <v>343</v>
      </c>
      <c r="E166" s="227">
        <f>SUM(E167:E197)</f>
        <v>6686</v>
      </c>
    </row>
    <row r="167" s="189" customFormat="1" ht="26.1" customHeight="1" spans="1:5">
      <c r="A167" s="319" t="s">
        <v>344</v>
      </c>
      <c r="B167" s="14" t="s">
        <v>167</v>
      </c>
      <c r="C167" s="27" t="s">
        <v>168</v>
      </c>
      <c r="D167" s="14" t="s">
        <v>169</v>
      </c>
      <c r="E167" s="227">
        <v>266</v>
      </c>
    </row>
    <row r="168" s="189" customFormat="1" ht="26.1" customHeight="1" spans="1:5">
      <c r="A168" s="319" t="s">
        <v>344</v>
      </c>
      <c r="B168" s="14" t="s">
        <v>167</v>
      </c>
      <c r="C168" s="27" t="s">
        <v>183</v>
      </c>
      <c r="D168" s="14" t="s">
        <v>184</v>
      </c>
      <c r="E168" s="227"/>
    </row>
    <row r="169" s="189" customFormat="1" ht="26.1" customHeight="1" spans="1:5">
      <c r="A169" s="319" t="s">
        <v>344</v>
      </c>
      <c r="B169" s="14" t="s">
        <v>167</v>
      </c>
      <c r="C169" s="27" t="s">
        <v>180</v>
      </c>
      <c r="D169" s="14" t="s">
        <v>345</v>
      </c>
      <c r="E169" s="227">
        <v>7</v>
      </c>
    </row>
    <row r="170" s="189" customFormat="1" ht="26.1" customHeight="1" spans="1:5">
      <c r="A170" s="319" t="s">
        <v>344</v>
      </c>
      <c r="B170" s="14" t="s">
        <v>176</v>
      </c>
      <c r="C170" s="27" t="s">
        <v>168</v>
      </c>
      <c r="D170" s="14" t="s">
        <v>346</v>
      </c>
      <c r="E170" s="227"/>
    </row>
    <row r="171" s="189" customFormat="1" ht="26.1" customHeight="1" spans="1:5">
      <c r="A171" s="319" t="s">
        <v>344</v>
      </c>
      <c r="B171" s="14" t="s">
        <v>176</v>
      </c>
      <c r="C171" s="27" t="s">
        <v>183</v>
      </c>
      <c r="D171" s="14" t="s">
        <v>347</v>
      </c>
      <c r="E171" s="227"/>
    </row>
    <row r="172" s="189" customFormat="1" ht="26.1" customHeight="1" spans="1:5">
      <c r="A172" s="319" t="s">
        <v>344</v>
      </c>
      <c r="B172" s="14" t="s">
        <v>176</v>
      </c>
      <c r="C172" s="27">
        <v>99</v>
      </c>
      <c r="D172" s="14" t="s">
        <v>348</v>
      </c>
      <c r="E172" s="227"/>
    </row>
    <row r="173" s="189" customFormat="1" ht="26.1" customHeight="1" spans="1:5">
      <c r="A173" s="319" t="s">
        <v>344</v>
      </c>
      <c r="B173" s="14" t="s">
        <v>182</v>
      </c>
      <c r="C173" s="27" t="s">
        <v>168</v>
      </c>
      <c r="D173" s="14" t="s">
        <v>349</v>
      </c>
      <c r="E173" s="227">
        <v>26</v>
      </c>
    </row>
    <row r="174" s="189" customFormat="1" ht="26.1" customHeight="1" spans="1:5">
      <c r="A174" s="319" t="s">
        <v>344</v>
      </c>
      <c r="B174" s="14" t="s">
        <v>182</v>
      </c>
      <c r="C174" s="27" t="s">
        <v>183</v>
      </c>
      <c r="D174" s="14" t="s">
        <v>350</v>
      </c>
      <c r="E174" s="227">
        <v>1024</v>
      </c>
    </row>
    <row r="175" s="189" customFormat="1" ht="26.1" customHeight="1" spans="1:5">
      <c r="A175" s="319" t="s">
        <v>344</v>
      </c>
      <c r="B175" s="14" t="s">
        <v>182</v>
      </c>
      <c r="C175" s="27" t="s">
        <v>180</v>
      </c>
      <c r="D175" s="14" t="s">
        <v>351</v>
      </c>
      <c r="E175" s="227">
        <v>152</v>
      </c>
    </row>
    <row r="176" s="189" customFormat="1" ht="26.1" customHeight="1" spans="1:5">
      <c r="A176" s="319" t="s">
        <v>344</v>
      </c>
      <c r="B176" s="14" t="s">
        <v>192</v>
      </c>
      <c r="C176" s="27" t="s">
        <v>168</v>
      </c>
      <c r="D176" s="14" t="s">
        <v>352</v>
      </c>
      <c r="E176" s="227"/>
    </row>
    <row r="177" s="189" customFormat="1" ht="26.1" customHeight="1" spans="1:5">
      <c r="A177" s="319" t="s">
        <v>344</v>
      </c>
      <c r="B177" s="14" t="s">
        <v>192</v>
      </c>
      <c r="C177" s="27">
        <v>10</v>
      </c>
      <c r="D177" s="14" t="s">
        <v>353</v>
      </c>
      <c r="E177" s="227"/>
    </row>
    <row r="178" s="189" customFormat="1" ht="26.1" customHeight="1" spans="1:5">
      <c r="A178" s="319" t="s">
        <v>344</v>
      </c>
      <c r="B178" s="14" t="s">
        <v>192</v>
      </c>
      <c r="C178" s="27" t="s">
        <v>185</v>
      </c>
      <c r="D178" s="14" t="s">
        <v>354</v>
      </c>
      <c r="E178" s="227">
        <v>92</v>
      </c>
    </row>
    <row r="179" s="189" customFormat="1" ht="26.1" customHeight="1" spans="1:5">
      <c r="A179" s="319" t="s">
        <v>344</v>
      </c>
      <c r="B179" s="14" t="s">
        <v>192</v>
      </c>
      <c r="C179" s="27" t="s">
        <v>174</v>
      </c>
      <c r="D179" s="14" t="s">
        <v>355</v>
      </c>
      <c r="E179" s="227">
        <v>1038</v>
      </c>
    </row>
    <row r="180" s="189" customFormat="1" ht="26.1" customHeight="1" spans="1:5">
      <c r="A180" s="319" t="s">
        <v>344</v>
      </c>
      <c r="B180" s="14" t="s">
        <v>192</v>
      </c>
      <c r="C180" s="27" t="s">
        <v>270</v>
      </c>
      <c r="D180" s="14" t="s">
        <v>356</v>
      </c>
      <c r="E180" s="227">
        <v>902</v>
      </c>
    </row>
    <row r="181" s="189" customFormat="1" ht="26.1" customHeight="1" spans="1:5">
      <c r="A181" s="319" t="s">
        <v>344</v>
      </c>
      <c r="B181" s="14" t="s">
        <v>192</v>
      </c>
      <c r="C181" s="27">
        <v>10</v>
      </c>
      <c r="D181" s="14" t="s">
        <v>353</v>
      </c>
      <c r="E181" s="227">
        <v>427</v>
      </c>
    </row>
    <row r="182" s="189" customFormat="1" ht="26.1" customHeight="1" spans="1:5">
      <c r="A182" s="319" t="s">
        <v>344</v>
      </c>
      <c r="B182" s="14" t="s">
        <v>192</v>
      </c>
      <c r="C182" s="27">
        <v>99</v>
      </c>
      <c r="D182" s="14" t="s">
        <v>357</v>
      </c>
      <c r="E182" s="227">
        <v>26</v>
      </c>
    </row>
    <row r="183" s="189" customFormat="1" ht="26.1" customHeight="1" spans="1:5">
      <c r="A183" s="319" t="s">
        <v>344</v>
      </c>
      <c r="B183" s="407" t="s">
        <v>172</v>
      </c>
      <c r="C183" s="27">
        <v>99</v>
      </c>
      <c r="D183" s="14" t="s">
        <v>358</v>
      </c>
      <c r="E183" s="227">
        <v>30</v>
      </c>
    </row>
    <row r="184" s="189" customFormat="1" ht="26.1" customHeight="1" spans="1:5">
      <c r="A184" s="319" t="s">
        <v>344</v>
      </c>
      <c r="B184" s="14" t="s">
        <v>203</v>
      </c>
      <c r="C184" s="27" t="s">
        <v>359</v>
      </c>
      <c r="D184" s="14" t="s">
        <v>360</v>
      </c>
      <c r="E184" s="227"/>
    </row>
    <row r="185" s="189" customFormat="1" ht="26.1" customHeight="1" spans="1:5">
      <c r="A185" s="319" t="s">
        <v>344</v>
      </c>
      <c r="B185" s="14" t="s">
        <v>203</v>
      </c>
      <c r="C185" s="27" t="s">
        <v>361</v>
      </c>
      <c r="D185" s="14" t="s">
        <v>362</v>
      </c>
      <c r="E185" s="227">
        <v>191</v>
      </c>
    </row>
    <row r="186" s="189" customFormat="1" ht="26.1" customHeight="1" spans="1:5">
      <c r="A186" s="319" t="s">
        <v>344</v>
      </c>
      <c r="B186" s="14" t="s">
        <v>203</v>
      </c>
      <c r="C186" s="27" t="s">
        <v>180</v>
      </c>
      <c r="D186" s="14" t="s">
        <v>363</v>
      </c>
      <c r="E186" s="227">
        <v>29</v>
      </c>
    </row>
    <row r="187" s="189" customFormat="1" ht="26.1" customHeight="1" spans="1:5">
      <c r="A187" s="319" t="s">
        <v>344</v>
      </c>
      <c r="B187" s="14" t="s">
        <v>209</v>
      </c>
      <c r="C187" s="27" t="s">
        <v>168</v>
      </c>
      <c r="D187" s="14" t="s">
        <v>364</v>
      </c>
      <c r="E187" s="227">
        <v>268</v>
      </c>
    </row>
    <row r="188" s="189" customFormat="1" ht="26.1" customHeight="1" spans="1:5">
      <c r="A188" s="319" t="s">
        <v>344</v>
      </c>
      <c r="B188" s="14" t="s">
        <v>209</v>
      </c>
      <c r="C188" s="27" t="s">
        <v>183</v>
      </c>
      <c r="D188" s="14" t="s">
        <v>365</v>
      </c>
      <c r="E188" s="227">
        <v>1051</v>
      </c>
    </row>
    <row r="189" s="189" customFormat="1" ht="26.1" customHeight="1" spans="1:5">
      <c r="A189" s="319" t="s">
        <v>344</v>
      </c>
      <c r="B189" s="27">
        <v>11</v>
      </c>
      <c r="C189" s="27" t="s">
        <v>185</v>
      </c>
      <c r="D189" s="321" t="s">
        <v>366</v>
      </c>
      <c r="E189" s="227">
        <v>76</v>
      </c>
    </row>
    <row r="190" s="189" customFormat="1" ht="26.1" customHeight="1" spans="1:5">
      <c r="A190" s="319" t="s">
        <v>344</v>
      </c>
      <c r="B190" s="14" t="s">
        <v>367</v>
      </c>
      <c r="C190" s="27" t="s">
        <v>183</v>
      </c>
      <c r="D190" s="14" t="s">
        <v>368</v>
      </c>
      <c r="E190" s="227">
        <v>287</v>
      </c>
    </row>
    <row r="191" s="189" customFormat="1" ht="26.1" customHeight="1" spans="1:5">
      <c r="A191" s="319" t="s">
        <v>344</v>
      </c>
      <c r="B191" s="14" t="s">
        <v>211</v>
      </c>
      <c r="C191" s="27" t="s">
        <v>168</v>
      </c>
      <c r="D191" s="14" t="s">
        <v>369</v>
      </c>
      <c r="E191" s="227">
        <v>28</v>
      </c>
    </row>
    <row r="192" s="189" customFormat="1" ht="26.1" customHeight="1" spans="1:5">
      <c r="A192" s="319" t="s">
        <v>344</v>
      </c>
      <c r="B192" s="27">
        <v>14</v>
      </c>
      <c r="C192" s="27" t="s">
        <v>168</v>
      </c>
      <c r="D192" s="14" t="s">
        <v>370</v>
      </c>
      <c r="E192" s="227">
        <v>26</v>
      </c>
    </row>
    <row r="193" s="189" customFormat="1" ht="26.1" customHeight="1" spans="1:5">
      <c r="A193" s="319" t="s">
        <v>344</v>
      </c>
      <c r="B193" s="14" t="s">
        <v>371</v>
      </c>
      <c r="C193" s="323" t="s">
        <v>168</v>
      </c>
      <c r="D193" s="14" t="s">
        <v>169</v>
      </c>
      <c r="E193" s="227"/>
    </row>
    <row r="194" s="189" customFormat="1" ht="26.1" customHeight="1" spans="1:5">
      <c r="A194" s="319" t="s">
        <v>344</v>
      </c>
      <c r="B194" s="14" t="s">
        <v>371</v>
      </c>
      <c r="C194" s="323" t="s">
        <v>170</v>
      </c>
      <c r="D194" s="14" t="s">
        <v>200</v>
      </c>
      <c r="E194" s="227"/>
    </row>
    <row r="195" s="189" customFormat="1" ht="26.1" customHeight="1" spans="1:5">
      <c r="A195" s="319" t="s">
        <v>344</v>
      </c>
      <c r="B195" s="14" t="s">
        <v>371</v>
      </c>
      <c r="C195" s="27">
        <v>50</v>
      </c>
      <c r="D195" s="14" t="s">
        <v>190</v>
      </c>
      <c r="E195" s="227">
        <v>15</v>
      </c>
    </row>
    <row r="196" s="189" customFormat="1" ht="26.1" customHeight="1" spans="1:5">
      <c r="A196" s="319" t="s">
        <v>344</v>
      </c>
      <c r="B196" s="14" t="s">
        <v>372</v>
      </c>
      <c r="C196" s="27" t="s">
        <v>168</v>
      </c>
      <c r="D196" s="14" t="s">
        <v>373</v>
      </c>
      <c r="E196" s="227">
        <v>668</v>
      </c>
    </row>
    <row r="197" s="189" customFormat="1" ht="26.1" customHeight="1" spans="1:5">
      <c r="A197" s="319" t="s">
        <v>344</v>
      </c>
      <c r="B197" s="27">
        <v>99</v>
      </c>
      <c r="C197" s="27" t="s">
        <v>168</v>
      </c>
      <c r="D197" s="14" t="s">
        <v>374</v>
      </c>
      <c r="E197" s="227">
        <v>57</v>
      </c>
    </row>
    <row r="198" s="189" customFormat="1" ht="26.1" customHeight="1" spans="1:5">
      <c r="A198" s="319" t="s">
        <v>375</v>
      </c>
      <c r="B198" s="14"/>
      <c r="C198" s="27"/>
      <c r="D198" s="14" t="s">
        <v>376</v>
      </c>
      <c r="E198" s="227">
        <f>SUM(E199:E205)</f>
        <v>2027</v>
      </c>
    </row>
    <row r="199" s="189" customFormat="1" ht="26.1" customHeight="1" spans="1:5">
      <c r="A199" s="319" t="s">
        <v>377</v>
      </c>
      <c r="B199" s="14" t="s">
        <v>167</v>
      </c>
      <c r="C199" s="27" t="s">
        <v>180</v>
      </c>
      <c r="D199" s="14" t="s">
        <v>378</v>
      </c>
      <c r="E199" s="227">
        <v>218</v>
      </c>
    </row>
    <row r="200" s="189" customFormat="1" ht="26.1" customHeight="1" spans="1:5">
      <c r="A200" s="319" t="s">
        <v>377</v>
      </c>
      <c r="B200" s="407" t="s">
        <v>185</v>
      </c>
      <c r="C200" s="407" t="s">
        <v>168</v>
      </c>
      <c r="D200" s="321" t="s">
        <v>379</v>
      </c>
      <c r="E200" s="227">
        <v>680</v>
      </c>
    </row>
    <row r="201" s="189" customFormat="1" ht="26.1" customHeight="1" spans="1:5">
      <c r="A201" s="319" t="s">
        <v>377</v>
      </c>
      <c r="B201" s="407" t="s">
        <v>185</v>
      </c>
      <c r="C201" s="407" t="s">
        <v>183</v>
      </c>
      <c r="D201" s="321" t="s">
        <v>380</v>
      </c>
      <c r="E201" s="227">
        <v>80</v>
      </c>
    </row>
    <row r="202" s="189" customFormat="1" ht="26.1" customHeight="1" spans="1:5">
      <c r="A202" s="319" t="s">
        <v>377</v>
      </c>
      <c r="B202" s="407" t="s">
        <v>185</v>
      </c>
      <c r="C202" s="27" t="s">
        <v>180</v>
      </c>
      <c r="D202" s="321" t="s">
        <v>381</v>
      </c>
      <c r="E202" s="227">
        <v>2</v>
      </c>
    </row>
    <row r="203" s="189" customFormat="1" ht="26.1" customHeight="1" spans="1:5">
      <c r="A203" s="319" t="s">
        <v>377</v>
      </c>
      <c r="B203" s="407" t="s">
        <v>170</v>
      </c>
      <c r="C203" s="407" t="s">
        <v>168</v>
      </c>
      <c r="D203" s="321" t="s">
        <v>382</v>
      </c>
      <c r="E203" s="227">
        <v>32</v>
      </c>
    </row>
    <row r="204" s="189" customFormat="1" ht="26.1" customHeight="1" spans="1:5">
      <c r="A204" s="319" t="s">
        <v>377</v>
      </c>
      <c r="B204" s="407" t="s">
        <v>170</v>
      </c>
      <c r="C204" s="407" t="s">
        <v>183</v>
      </c>
      <c r="D204" s="321" t="s">
        <v>383</v>
      </c>
      <c r="E204" s="227">
        <v>1015</v>
      </c>
    </row>
    <row r="205" s="189" customFormat="1" ht="26.1" customHeight="1" spans="1:5">
      <c r="A205" s="319" t="s">
        <v>377</v>
      </c>
      <c r="B205" s="27">
        <v>99</v>
      </c>
      <c r="C205" s="407" t="s">
        <v>168</v>
      </c>
      <c r="D205" s="321" t="s">
        <v>384</v>
      </c>
      <c r="E205" s="227"/>
    </row>
    <row r="206" s="189" customFormat="1" ht="26.1" customHeight="1" spans="1:5">
      <c r="A206" s="319" t="s">
        <v>385</v>
      </c>
      <c r="B206" s="14"/>
      <c r="C206" s="27"/>
      <c r="D206" s="14" t="s">
        <v>386</v>
      </c>
      <c r="E206" s="227">
        <f>SUM(E207:E214)</f>
        <v>12132</v>
      </c>
    </row>
    <row r="207" s="189" customFormat="1" ht="26.1" customHeight="1" spans="1:5">
      <c r="A207" s="319" t="s">
        <v>387</v>
      </c>
      <c r="B207" s="14" t="s">
        <v>167</v>
      </c>
      <c r="C207" s="27" t="s">
        <v>168</v>
      </c>
      <c r="D207" s="14" t="s">
        <v>169</v>
      </c>
      <c r="E207" s="227">
        <v>984</v>
      </c>
    </row>
    <row r="208" s="189" customFormat="1" ht="26.1" customHeight="1" spans="1:5">
      <c r="A208" s="319" t="s">
        <v>387</v>
      </c>
      <c r="B208" s="14" t="s">
        <v>167</v>
      </c>
      <c r="C208" s="407" t="s">
        <v>185</v>
      </c>
      <c r="D208" s="14" t="s">
        <v>186</v>
      </c>
      <c r="E208" s="227"/>
    </row>
    <row r="209" s="189" customFormat="1" ht="26.1" customHeight="1" spans="1:5">
      <c r="A209" s="319" t="s">
        <v>387</v>
      </c>
      <c r="B209" s="14" t="s">
        <v>167</v>
      </c>
      <c r="C209" s="27" t="s">
        <v>170</v>
      </c>
      <c r="D209" s="14" t="s">
        <v>388</v>
      </c>
      <c r="E209" s="227">
        <v>476</v>
      </c>
    </row>
    <row r="210" s="189" customFormat="1" ht="26.1" customHeight="1" spans="1:5">
      <c r="A210" s="319" t="s">
        <v>387</v>
      </c>
      <c r="B210" s="14" t="s">
        <v>167</v>
      </c>
      <c r="C210" s="27">
        <v>99</v>
      </c>
      <c r="D210" s="321" t="s">
        <v>389</v>
      </c>
      <c r="E210" s="227"/>
    </row>
    <row r="211" s="189" customFormat="1" ht="26.1" customHeight="1" spans="1:5">
      <c r="A211" s="319" t="s">
        <v>387</v>
      </c>
      <c r="B211" s="14" t="s">
        <v>176</v>
      </c>
      <c r="C211" s="14" t="s">
        <v>167</v>
      </c>
      <c r="D211" s="321" t="s">
        <v>390</v>
      </c>
      <c r="E211" s="227">
        <v>61</v>
      </c>
    </row>
    <row r="212" s="189" customFormat="1" ht="26.1" customHeight="1" spans="1:5">
      <c r="A212" s="319" t="s">
        <v>387</v>
      </c>
      <c r="B212" s="14" t="s">
        <v>182</v>
      </c>
      <c r="C212" s="27" t="s">
        <v>180</v>
      </c>
      <c r="D212" s="14" t="s">
        <v>391</v>
      </c>
      <c r="E212" s="227">
        <v>1716</v>
      </c>
    </row>
    <row r="213" s="189" customFormat="1" ht="26.1" customHeight="1" spans="1:5">
      <c r="A213" s="319" t="s">
        <v>387</v>
      </c>
      <c r="B213" s="14" t="s">
        <v>194</v>
      </c>
      <c r="C213" s="27" t="s">
        <v>168</v>
      </c>
      <c r="D213" s="14" t="s">
        <v>392</v>
      </c>
      <c r="E213" s="227">
        <v>350</v>
      </c>
    </row>
    <row r="214" s="189" customFormat="1" ht="26.1" customHeight="1" spans="1:5">
      <c r="A214" s="319" t="s">
        <v>387</v>
      </c>
      <c r="B214" s="27">
        <v>99</v>
      </c>
      <c r="C214" s="27" t="s">
        <v>168</v>
      </c>
      <c r="D214" s="321" t="s">
        <v>393</v>
      </c>
      <c r="E214" s="227">
        <v>8545</v>
      </c>
    </row>
    <row r="215" s="189" customFormat="1" ht="26.1" customHeight="1" spans="1:5">
      <c r="A215" s="319" t="s">
        <v>394</v>
      </c>
      <c r="B215" s="14"/>
      <c r="C215" s="27"/>
      <c r="D215" s="14" t="s">
        <v>395</v>
      </c>
      <c r="E215" s="227">
        <f>SUM(E216:E254)</f>
        <v>4238</v>
      </c>
    </row>
    <row r="216" s="189" customFormat="1" ht="26.1" customHeight="1" spans="1:5">
      <c r="A216" s="319" t="s">
        <v>396</v>
      </c>
      <c r="B216" s="14" t="s">
        <v>167</v>
      </c>
      <c r="C216" s="27" t="s">
        <v>168</v>
      </c>
      <c r="D216" s="14" t="s">
        <v>169</v>
      </c>
      <c r="E216" s="227">
        <v>247</v>
      </c>
    </row>
    <row r="217" s="189" customFormat="1" ht="26.1" customHeight="1" spans="1:5">
      <c r="A217" s="319" t="s">
        <v>396</v>
      </c>
      <c r="B217" s="14" t="s">
        <v>167</v>
      </c>
      <c r="C217" s="27" t="s">
        <v>170</v>
      </c>
      <c r="D217" s="14" t="s">
        <v>190</v>
      </c>
      <c r="E217" s="227">
        <v>72</v>
      </c>
    </row>
    <row r="218" s="189" customFormat="1" ht="26.1" customHeight="1" spans="1:5">
      <c r="A218" s="319" t="s">
        <v>396</v>
      </c>
      <c r="B218" s="14" t="s">
        <v>167</v>
      </c>
      <c r="C218" s="27" t="s">
        <v>172</v>
      </c>
      <c r="D218" s="14" t="s">
        <v>397</v>
      </c>
      <c r="E218" s="227"/>
    </row>
    <row r="219" s="189" customFormat="1" ht="26.1" customHeight="1" spans="1:5">
      <c r="A219" s="319" t="s">
        <v>396</v>
      </c>
      <c r="B219" s="14" t="s">
        <v>167</v>
      </c>
      <c r="C219" s="27" t="s">
        <v>174</v>
      </c>
      <c r="D219" s="14" t="s">
        <v>398</v>
      </c>
      <c r="E219" s="227">
        <v>14</v>
      </c>
    </row>
    <row r="220" s="189" customFormat="1" ht="26.1" customHeight="1" spans="1:5">
      <c r="A220" s="319" t="s">
        <v>396</v>
      </c>
      <c r="B220" s="14" t="s">
        <v>167</v>
      </c>
      <c r="C220" s="27" t="s">
        <v>270</v>
      </c>
      <c r="D220" s="14" t="s">
        <v>399</v>
      </c>
      <c r="E220" s="227">
        <v>2</v>
      </c>
    </row>
    <row r="221" s="189" customFormat="1" ht="26.1" customHeight="1" spans="1:5">
      <c r="A221" s="319" t="s">
        <v>396</v>
      </c>
      <c r="B221" s="14" t="s">
        <v>167</v>
      </c>
      <c r="C221" s="27">
        <v>19</v>
      </c>
      <c r="D221" s="324" t="s">
        <v>400</v>
      </c>
      <c r="E221" s="227">
        <v>20</v>
      </c>
    </row>
    <row r="222" s="189" customFormat="1" ht="26.1" customHeight="1" spans="1:5">
      <c r="A222" s="319" t="s">
        <v>396</v>
      </c>
      <c r="B222" s="14" t="s">
        <v>167</v>
      </c>
      <c r="C222" s="27">
        <v>22</v>
      </c>
      <c r="D222" s="324" t="s">
        <v>401</v>
      </c>
      <c r="E222" s="227"/>
    </row>
    <row r="223" s="189" customFormat="1" ht="26.1" customHeight="1" spans="1:5">
      <c r="A223" s="319" t="s">
        <v>396</v>
      </c>
      <c r="B223" s="14" t="s">
        <v>167</v>
      </c>
      <c r="C223" s="27">
        <v>24</v>
      </c>
      <c r="D223" s="324" t="s">
        <v>402</v>
      </c>
      <c r="E223" s="227">
        <v>31</v>
      </c>
    </row>
    <row r="224" s="189" customFormat="1" ht="26.1" customHeight="1" spans="1:5">
      <c r="A224" s="319" t="s">
        <v>396</v>
      </c>
      <c r="B224" s="14" t="s">
        <v>167</v>
      </c>
      <c r="C224" s="27">
        <v>25</v>
      </c>
      <c r="D224" s="321" t="s">
        <v>403</v>
      </c>
      <c r="E224" s="227">
        <v>10</v>
      </c>
    </row>
    <row r="225" s="189" customFormat="1" ht="26.1" customHeight="1" spans="1:5">
      <c r="A225" s="319" t="s">
        <v>396</v>
      </c>
      <c r="B225" s="14" t="s">
        <v>167</v>
      </c>
      <c r="C225" s="27">
        <v>42</v>
      </c>
      <c r="D225" s="321" t="s">
        <v>404</v>
      </c>
      <c r="E225" s="227"/>
    </row>
    <row r="226" s="189" customFormat="1" ht="26.1" customHeight="1" spans="1:5">
      <c r="A226" s="319" t="s">
        <v>396</v>
      </c>
      <c r="B226" s="14" t="s">
        <v>167</v>
      </c>
      <c r="C226" s="27" t="s">
        <v>405</v>
      </c>
      <c r="D226" s="14" t="s">
        <v>406</v>
      </c>
      <c r="E226" s="227"/>
    </row>
    <row r="227" s="189" customFormat="1" ht="26.1" customHeight="1" spans="1:5">
      <c r="A227" s="319" t="s">
        <v>396</v>
      </c>
      <c r="B227" s="14" t="s">
        <v>167</v>
      </c>
      <c r="C227" s="27" t="s">
        <v>180</v>
      </c>
      <c r="D227" s="14" t="s">
        <v>407</v>
      </c>
      <c r="E227" s="227">
        <v>213</v>
      </c>
    </row>
    <row r="228" s="189" customFormat="1" ht="26.1" customHeight="1" spans="1:5">
      <c r="A228" s="319" t="s">
        <v>396</v>
      </c>
      <c r="B228" s="14" t="s">
        <v>176</v>
      </c>
      <c r="C228" s="323" t="s">
        <v>178</v>
      </c>
      <c r="D228" s="324" t="s">
        <v>408</v>
      </c>
      <c r="E228" s="227">
        <v>10</v>
      </c>
    </row>
    <row r="229" s="189" customFormat="1" ht="26.1" customHeight="1" spans="1:5">
      <c r="A229" s="319" t="s">
        <v>396</v>
      </c>
      <c r="B229" s="14" t="s">
        <v>176</v>
      </c>
      <c r="C229" s="407" t="s">
        <v>199</v>
      </c>
      <c r="D229" s="321" t="s">
        <v>409</v>
      </c>
      <c r="E229" s="227">
        <v>10</v>
      </c>
    </row>
    <row r="230" s="189" customFormat="1" ht="26.1" customHeight="1" spans="1:5">
      <c r="A230" s="319" t="s">
        <v>396</v>
      </c>
      <c r="B230" s="14" t="s">
        <v>176</v>
      </c>
      <c r="C230" s="407" t="s">
        <v>270</v>
      </c>
      <c r="D230" s="321" t="s">
        <v>410</v>
      </c>
      <c r="E230" s="227"/>
    </row>
    <row r="231" s="189" customFormat="1" ht="26.1" customHeight="1" spans="1:5">
      <c r="A231" s="319" t="s">
        <v>396</v>
      </c>
      <c r="B231" s="14" t="s">
        <v>176</v>
      </c>
      <c r="C231" s="27">
        <v>12</v>
      </c>
      <c r="D231" s="321" t="s">
        <v>411</v>
      </c>
      <c r="E231" s="227"/>
    </row>
    <row r="232" s="189" customFormat="1" ht="26.1" customHeight="1" spans="1:5">
      <c r="A232" s="319" t="s">
        <v>396</v>
      </c>
      <c r="B232" s="14" t="s">
        <v>176</v>
      </c>
      <c r="C232" s="27">
        <v>34</v>
      </c>
      <c r="D232" s="321" t="s">
        <v>412</v>
      </c>
      <c r="E232" s="227">
        <v>5</v>
      </c>
    </row>
    <row r="233" s="189" customFormat="1" ht="26.1" customHeight="1" spans="1:5">
      <c r="A233" s="319" t="s">
        <v>396</v>
      </c>
      <c r="B233" s="14" t="s">
        <v>176</v>
      </c>
      <c r="C233" s="27">
        <v>99</v>
      </c>
      <c r="D233" s="14" t="s">
        <v>413</v>
      </c>
      <c r="E233" s="227">
        <v>20</v>
      </c>
    </row>
    <row r="234" s="189" customFormat="1" ht="26.1" customHeight="1" spans="1:5">
      <c r="A234" s="319" t="s">
        <v>396</v>
      </c>
      <c r="B234" s="14" t="s">
        <v>182</v>
      </c>
      <c r="C234" s="27" t="s">
        <v>168</v>
      </c>
      <c r="D234" s="14" t="s">
        <v>169</v>
      </c>
      <c r="E234" s="227"/>
    </row>
    <row r="235" s="189" customFormat="1" ht="26.1" customHeight="1" spans="1:5">
      <c r="A235" s="319" t="s">
        <v>396</v>
      </c>
      <c r="B235" s="14" t="s">
        <v>182</v>
      </c>
      <c r="C235" s="407" t="s">
        <v>170</v>
      </c>
      <c r="D235" s="14" t="s">
        <v>414</v>
      </c>
      <c r="E235" s="227">
        <v>5</v>
      </c>
    </row>
    <row r="236" s="189" customFormat="1" ht="26.1" customHeight="1" spans="1:5">
      <c r="A236" s="319" t="s">
        <v>396</v>
      </c>
      <c r="B236" s="14" t="s">
        <v>182</v>
      </c>
      <c r="C236" s="407" t="s">
        <v>178</v>
      </c>
      <c r="D236" s="14" t="s">
        <v>415</v>
      </c>
      <c r="E236" s="227"/>
    </row>
    <row r="237" s="189" customFormat="1" ht="26.1" customHeight="1" spans="1:5">
      <c r="A237" s="319" t="s">
        <v>396</v>
      </c>
      <c r="B237" s="14" t="s">
        <v>182</v>
      </c>
      <c r="C237" s="407" t="s">
        <v>174</v>
      </c>
      <c r="D237" s="321" t="s">
        <v>416</v>
      </c>
      <c r="E237" s="227"/>
    </row>
    <row r="238" s="189" customFormat="1" ht="26.1" customHeight="1" spans="1:5">
      <c r="A238" s="319" t="s">
        <v>396</v>
      </c>
      <c r="B238" s="14" t="s">
        <v>182</v>
      </c>
      <c r="C238" s="323" t="s">
        <v>204</v>
      </c>
      <c r="D238" s="321" t="s">
        <v>417</v>
      </c>
      <c r="E238" s="227">
        <v>40</v>
      </c>
    </row>
    <row r="239" s="189" customFormat="1" ht="26.1" customHeight="1" spans="1:5">
      <c r="A239" s="319" t="s">
        <v>396</v>
      </c>
      <c r="B239" s="14" t="s">
        <v>182</v>
      </c>
      <c r="C239" s="27" t="s">
        <v>418</v>
      </c>
      <c r="D239" s="14" t="s">
        <v>419</v>
      </c>
      <c r="E239" s="227"/>
    </row>
    <row r="240" s="189" customFormat="1" ht="26.1" customHeight="1" spans="1:5">
      <c r="A240" s="319" t="s">
        <v>396</v>
      </c>
      <c r="B240" s="14" t="s">
        <v>182</v>
      </c>
      <c r="C240" s="27">
        <v>35</v>
      </c>
      <c r="D240" s="14" t="s">
        <v>420</v>
      </c>
      <c r="E240" s="227"/>
    </row>
    <row r="241" s="189" customFormat="1" ht="26.1" customHeight="1" spans="1:5">
      <c r="A241" s="319" t="s">
        <v>396</v>
      </c>
      <c r="B241" s="14" t="s">
        <v>182</v>
      </c>
      <c r="C241" s="27">
        <v>99</v>
      </c>
      <c r="D241" s="14" t="s">
        <v>421</v>
      </c>
      <c r="E241" s="227">
        <v>89</v>
      </c>
    </row>
    <row r="242" s="189" customFormat="1" ht="26.1" customHeight="1" spans="1:5">
      <c r="A242" s="319" t="s">
        <v>396</v>
      </c>
      <c r="B242" s="14" t="s">
        <v>194</v>
      </c>
      <c r="C242" s="27" t="s">
        <v>168</v>
      </c>
      <c r="D242" s="14" t="s">
        <v>169</v>
      </c>
      <c r="E242" s="227"/>
    </row>
    <row r="243" s="189" customFormat="1" ht="26.1" customHeight="1" spans="1:5">
      <c r="A243" s="319" t="s">
        <v>396</v>
      </c>
      <c r="B243" s="14" t="s">
        <v>194</v>
      </c>
      <c r="C243" s="407" t="s">
        <v>170</v>
      </c>
      <c r="D243" s="321" t="s">
        <v>422</v>
      </c>
      <c r="E243" s="227">
        <v>2140</v>
      </c>
    </row>
    <row r="244" s="189" customFormat="1" ht="26.1" customHeight="1" spans="1:5">
      <c r="A244" s="319" t="s">
        <v>396</v>
      </c>
      <c r="B244" s="14" t="s">
        <v>194</v>
      </c>
      <c r="C244" s="27" t="s">
        <v>178</v>
      </c>
      <c r="D244" s="14" t="s">
        <v>423</v>
      </c>
      <c r="E244" s="227">
        <v>251</v>
      </c>
    </row>
    <row r="245" s="189" customFormat="1" ht="26.1" customHeight="1" spans="1:5">
      <c r="A245" s="319" t="s">
        <v>396</v>
      </c>
      <c r="B245" s="14" t="s">
        <v>194</v>
      </c>
      <c r="C245" s="27" t="s">
        <v>172</v>
      </c>
      <c r="D245" s="321" t="s">
        <v>424</v>
      </c>
      <c r="E245" s="227"/>
    </row>
    <row r="246" s="189" customFormat="1" ht="26.1" customHeight="1" spans="1:5">
      <c r="A246" s="319" t="s">
        <v>396</v>
      </c>
      <c r="B246" s="14" t="s">
        <v>194</v>
      </c>
      <c r="C246" s="27" t="s">
        <v>199</v>
      </c>
      <c r="D246" s="321" t="s">
        <v>425</v>
      </c>
      <c r="E246" s="227"/>
    </row>
    <row r="247" s="189" customFormat="1" ht="26.1" customHeight="1" spans="1:5">
      <c r="A247" s="319" t="s">
        <v>396</v>
      </c>
      <c r="B247" s="14" t="s">
        <v>194</v>
      </c>
      <c r="C247" s="27">
        <v>50</v>
      </c>
      <c r="D247" s="321" t="s">
        <v>190</v>
      </c>
      <c r="E247" s="227">
        <v>32</v>
      </c>
    </row>
    <row r="248" s="189" customFormat="1" ht="26.1" customHeight="1" spans="1:5">
      <c r="A248" s="319" t="s">
        <v>396</v>
      </c>
      <c r="B248" s="14" t="s">
        <v>194</v>
      </c>
      <c r="C248" s="27">
        <v>99</v>
      </c>
      <c r="D248" s="321" t="s">
        <v>426</v>
      </c>
      <c r="E248" s="227">
        <v>125</v>
      </c>
    </row>
    <row r="249" s="189" customFormat="1" ht="26.1" customHeight="1" spans="1:5">
      <c r="A249" s="319" t="s">
        <v>396</v>
      </c>
      <c r="B249" s="407" t="s">
        <v>172</v>
      </c>
      <c r="C249" s="27">
        <v>99</v>
      </c>
      <c r="D249" s="321" t="s">
        <v>427</v>
      </c>
      <c r="E249" s="227"/>
    </row>
    <row r="250" s="189" customFormat="1" ht="26.1" customHeight="1" spans="1:5">
      <c r="A250" s="319" t="s">
        <v>396</v>
      </c>
      <c r="B250" s="407" t="s">
        <v>199</v>
      </c>
      <c r="C250" s="407" t="s">
        <v>168</v>
      </c>
      <c r="D250" s="321" t="s">
        <v>428</v>
      </c>
      <c r="E250" s="227"/>
    </row>
    <row r="251" s="189" customFormat="1" ht="26.1" customHeight="1" spans="1:5">
      <c r="A251" s="319" t="s">
        <v>396</v>
      </c>
      <c r="B251" s="407" t="s">
        <v>199</v>
      </c>
      <c r="C251" s="27" t="s">
        <v>178</v>
      </c>
      <c r="D251" s="321" t="s">
        <v>429</v>
      </c>
      <c r="E251" s="227">
        <v>649</v>
      </c>
    </row>
    <row r="252" s="189" customFormat="1" ht="26.1" customHeight="1" spans="1:5">
      <c r="A252" s="319" t="s">
        <v>396</v>
      </c>
      <c r="B252" s="407" t="s">
        <v>174</v>
      </c>
      <c r="C252" s="407" t="s">
        <v>185</v>
      </c>
      <c r="D252" s="321" t="s">
        <v>430</v>
      </c>
      <c r="E252" s="227">
        <v>122</v>
      </c>
    </row>
    <row r="253" s="189" customFormat="1" ht="26.1" customHeight="1" spans="1:5">
      <c r="A253" s="319" t="s">
        <v>396</v>
      </c>
      <c r="B253" s="407" t="s">
        <v>174</v>
      </c>
      <c r="C253" s="407" t="s">
        <v>170</v>
      </c>
      <c r="D253" s="321" t="s">
        <v>431</v>
      </c>
      <c r="E253" s="227">
        <v>50</v>
      </c>
    </row>
    <row r="254" s="189" customFormat="1" ht="26.1" customHeight="1" spans="1:5">
      <c r="A254" s="319" t="s">
        <v>396</v>
      </c>
      <c r="B254" s="27">
        <v>99</v>
      </c>
      <c r="C254" s="27">
        <v>99</v>
      </c>
      <c r="D254" s="321" t="s">
        <v>432</v>
      </c>
      <c r="E254" s="227">
        <v>81</v>
      </c>
    </row>
    <row r="255" s="189" customFormat="1" ht="26.1" customHeight="1" spans="1:5">
      <c r="A255" s="319" t="s">
        <v>433</v>
      </c>
      <c r="B255" s="14"/>
      <c r="C255" s="27"/>
      <c r="D255" s="14" t="s">
        <v>434</v>
      </c>
      <c r="E255" s="227">
        <f>SUM(E256:E257)</f>
        <v>118</v>
      </c>
    </row>
    <row r="256" s="189" customFormat="1" ht="26.1" customHeight="1" spans="1:5">
      <c r="A256" s="319" t="s">
        <v>435</v>
      </c>
      <c r="B256" s="14" t="s">
        <v>167</v>
      </c>
      <c r="C256" s="407" t="s">
        <v>170</v>
      </c>
      <c r="D256" s="321" t="s">
        <v>436</v>
      </c>
      <c r="E256" s="227"/>
    </row>
    <row r="257" s="189" customFormat="1" ht="26.1" customHeight="1" spans="1:5">
      <c r="A257" s="319" t="s">
        <v>435</v>
      </c>
      <c r="B257" s="14" t="s">
        <v>167</v>
      </c>
      <c r="C257" s="27" t="s">
        <v>172</v>
      </c>
      <c r="D257" s="14" t="s">
        <v>437</v>
      </c>
      <c r="E257" s="227">
        <v>118</v>
      </c>
    </row>
    <row r="258" s="189" customFormat="1" ht="26.1" customHeight="1" spans="1:5">
      <c r="A258" s="319" t="s">
        <v>438</v>
      </c>
      <c r="B258" s="14"/>
      <c r="C258" s="27"/>
      <c r="D258" s="14" t="s">
        <v>439</v>
      </c>
      <c r="E258" s="227">
        <f>SUM(E259:E266)</f>
        <v>102</v>
      </c>
    </row>
    <row r="259" s="189" customFormat="1" ht="26.1" customHeight="1" spans="1:5">
      <c r="A259" s="319" t="s">
        <v>440</v>
      </c>
      <c r="B259" s="407" t="s">
        <v>183</v>
      </c>
      <c r="C259" s="27">
        <v>99</v>
      </c>
      <c r="D259" s="324" t="s">
        <v>441</v>
      </c>
      <c r="E259" s="227"/>
    </row>
    <row r="260" s="189" customFormat="1" ht="26.1" customHeight="1" spans="1:5">
      <c r="A260" s="319" t="s">
        <v>440</v>
      </c>
      <c r="B260" s="27" t="s">
        <v>178</v>
      </c>
      <c r="C260" s="27" t="s">
        <v>168</v>
      </c>
      <c r="D260" s="321" t="s">
        <v>169</v>
      </c>
      <c r="E260" s="227">
        <v>34</v>
      </c>
    </row>
    <row r="261" s="189" customFormat="1" ht="26.1" customHeight="1" spans="1:5">
      <c r="A261" s="319" t="s">
        <v>440</v>
      </c>
      <c r="B261" s="27" t="s">
        <v>178</v>
      </c>
      <c r="C261" s="27">
        <v>10</v>
      </c>
      <c r="D261" s="321" t="s">
        <v>442</v>
      </c>
      <c r="E261" s="227"/>
    </row>
    <row r="262" s="189" customFormat="1" ht="26.1" customHeight="1" spans="1:5">
      <c r="A262" s="319" t="s">
        <v>440</v>
      </c>
      <c r="B262" s="407" t="s">
        <v>178</v>
      </c>
      <c r="C262" s="27">
        <v>99</v>
      </c>
      <c r="D262" s="321" t="s">
        <v>443</v>
      </c>
      <c r="E262" s="227">
        <v>5</v>
      </c>
    </row>
    <row r="263" s="189" customFormat="1" ht="26.1" customHeight="1" spans="1:5">
      <c r="A263" s="319" t="s">
        <v>440</v>
      </c>
      <c r="B263" s="14" t="s">
        <v>206</v>
      </c>
      <c r="C263" s="27" t="s">
        <v>168</v>
      </c>
      <c r="D263" s="14" t="s">
        <v>169</v>
      </c>
      <c r="E263" s="227"/>
    </row>
    <row r="264" s="189" customFormat="1" ht="26.1" customHeight="1" spans="1:5">
      <c r="A264" s="319" t="s">
        <v>440</v>
      </c>
      <c r="B264" s="14" t="s">
        <v>206</v>
      </c>
      <c r="C264" s="407" t="s">
        <v>178</v>
      </c>
      <c r="D264" s="14" t="s">
        <v>444</v>
      </c>
      <c r="E264" s="227">
        <v>63</v>
      </c>
    </row>
    <row r="265" s="189" customFormat="1" ht="26.1" customHeight="1" spans="1:5">
      <c r="A265" s="319" t="s">
        <v>440</v>
      </c>
      <c r="B265" s="14" t="s">
        <v>206</v>
      </c>
      <c r="C265" s="27" t="s">
        <v>180</v>
      </c>
      <c r="D265" s="14" t="s">
        <v>445</v>
      </c>
      <c r="E265" s="227"/>
    </row>
    <row r="266" s="189" customFormat="1" ht="26.1" customHeight="1" spans="1:5">
      <c r="A266" s="319" t="s">
        <v>440</v>
      </c>
      <c r="B266" s="14" t="s">
        <v>293</v>
      </c>
      <c r="C266" s="27" t="s">
        <v>180</v>
      </c>
      <c r="D266" s="14" t="s">
        <v>446</v>
      </c>
      <c r="E266" s="227"/>
    </row>
    <row r="267" s="189" customFormat="1" ht="26.1" customHeight="1" spans="1:5">
      <c r="A267" s="319" t="s">
        <v>447</v>
      </c>
      <c r="B267" s="14"/>
      <c r="C267" s="27"/>
      <c r="D267" s="14" t="s">
        <v>448</v>
      </c>
      <c r="E267" s="227">
        <f>SUM(E268:E270)</f>
        <v>37</v>
      </c>
    </row>
    <row r="268" s="189" customFormat="1" ht="26.1" customHeight="1" spans="1:5">
      <c r="A268" s="319" t="s">
        <v>449</v>
      </c>
      <c r="B268" s="14" t="s">
        <v>176</v>
      </c>
      <c r="C268" s="27" t="s">
        <v>168</v>
      </c>
      <c r="D268" s="14" t="s">
        <v>169</v>
      </c>
      <c r="E268" s="227">
        <v>23</v>
      </c>
    </row>
    <row r="269" s="189" customFormat="1" ht="26.1" customHeight="1" spans="1:5">
      <c r="A269" s="319" t="s">
        <v>449</v>
      </c>
      <c r="B269" s="14" t="s">
        <v>176</v>
      </c>
      <c r="C269" s="27">
        <v>99</v>
      </c>
      <c r="D269" s="321" t="s">
        <v>450</v>
      </c>
      <c r="E269" s="227">
        <v>14</v>
      </c>
    </row>
    <row r="270" s="189" customFormat="1" ht="26.1" customHeight="1" spans="1:5">
      <c r="A270" s="319" t="s">
        <v>449</v>
      </c>
      <c r="B270" s="27">
        <v>99</v>
      </c>
      <c r="C270" s="27">
        <v>99</v>
      </c>
      <c r="D270" s="321" t="s">
        <v>451</v>
      </c>
      <c r="E270" s="227"/>
    </row>
    <row r="271" s="189" customFormat="1" ht="26.1" customHeight="1" spans="1:5">
      <c r="A271" s="319" t="s">
        <v>452</v>
      </c>
      <c r="B271" s="14"/>
      <c r="C271" s="27"/>
      <c r="D271" s="321" t="s">
        <v>453</v>
      </c>
      <c r="E271" s="227">
        <f>SUM(E272)</f>
        <v>10</v>
      </c>
    </row>
    <row r="272" s="189" customFormat="1" ht="26.1" customHeight="1" spans="1:5">
      <c r="A272" s="319" t="s">
        <v>454</v>
      </c>
      <c r="B272" s="27">
        <v>99</v>
      </c>
      <c r="C272" s="407" t="s">
        <v>168</v>
      </c>
      <c r="D272" s="321" t="s">
        <v>455</v>
      </c>
      <c r="E272" s="227">
        <v>10</v>
      </c>
    </row>
    <row r="273" s="189" customFormat="1" ht="26.1" customHeight="1" spans="1:5">
      <c r="A273" s="319" t="s">
        <v>456</v>
      </c>
      <c r="B273" s="14"/>
      <c r="C273" s="27"/>
      <c r="D273" s="14" t="s">
        <v>457</v>
      </c>
      <c r="E273" s="227">
        <f>SUM(E274:E279)</f>
        <v>5</v>
      </c>
    </row>
    <row r="274" s="189" customFormat="1" ht="26.1" customHeight="1" spans="1:5">
      <c r="A274" s="319" t="s">
        <v>458</v>
      </c>
      <c r="B274" s="14" t="s">
        <v>167</v>
      </c>
      <c r="C274" s="27" t="s">
        <v>168</v>
      </c>
      <c r="D274" s="14" t="s">
        <v>169</v>
      </c>
      <c r="E274" s="227"/>
    </row>
    <row r="275" s="189" customFormat="1" ht="26.1" customHeight="1" spans="1:5">
      <c r="A275" s="319" t="s">
        <v>458</v>
      </c>
      <c r="B275" s="14" t="s">
        <v>167</v>
      </c>
      <c r="C275" s="27" t="s">
        <v>178</v>
      </c>
      <c r="D275" s="14" t="s">
        <v>459</v>
      </c>
      <c r="E275" s="227"/>
    </row>
    <row r="276" s="189" customFormat="1" ht="26.1" customHeight="1" spans="1:5">
      <c r="A276" s="319" t="s">
        <v>458</v>
      </c>
      <c r="B276" s="14" t="s">
        <v>167</v>
      </c>
      <c r="C276" s="27">
        <v>13</v>
      </c>
      <c r="D276" s="321" t="s">
        <v>460</v>
      </c>
      <c r="E276" s="227"/>
    </row>
    <row r="277" s="189" customFormat="1" ht="26.1" customHeight="1" spans="1:5">
      <c r="A277" s="319" t="s">
        <v>458</v>
      </c>
      <c r="B277" s="14" t="s">
        <v>167</v>
      </c>
      <c r="C277" s="27">
        <v>99</v>
      </c>
      <c r="D277" s="321" t="s">
        <v>461</v>
      </c>
      <c r="E277" s="227"/>
    </row>
    <row r="278" s="189" customFormat="1" ht="26.1" customHeight="1" spans="1:5">
      <c r="A278" s="319" t="s">
        <v>458</v>
      </c>
      <c r="B278" s="14" t="s">
        <v>194</v>
      </c>
      <c r="C278" s="27" t="s">
        <v>270</v>
      </c>
      <c r="D278" s="14" t="s">
        <v>462</v>
      </c>
      <c r="E278" s="227">
        <v>5</v>
      </c>
    </row>
    <row r="279" s="189" customFormat="1" ht="26.1" customHeight="1" spans="1:5">
      <c r="A279" s="319" t="s">
        <v>458</v>
      </c>
      <c r="B279" s="323" t="s">
        <v>180</v>
      </c>
      <c r="C279" s="323" t="s">
        <v>168</v>
      </c>
      <c r="D279" s="14" t="s">
        <v>463</v>
      </c>
      <c r="E279" s="227"/>
    </row>
    <row r="280" s="189" customFormat="1" ht="26.1" customHeight="1" spans="1:5">
      <c r="A280" s="319" t="s">
        <v>464</v>
      </c>
      <c r="B280" s="14"/>
      <c r="C280" s="27"/>
      <c r="D280" s="14" t="s">
        <v>465</v>
      </c>
      <c r="E280" s="227">
        <f>SUM(E281:E285)</f>
        <v>6396</v>
      </c>
    </row>
    <row r="281" s="189" customFormat="1" ht="26.1" customHeight="1" spans="1:5">
      <c r="A281" s="319" t="s">
        <v>466</v>
      </c>
      <c r="B281" s="14" t="s">
        <v>167</v>
      </c>
      <c r="C281" s="407" t="s">
        <v>185</v>
      </c>
      <c r="D281" s="321" t="s">
        <v>467</v>
      </c>
      <c r="E281" s="227">
        <v>2691</v>
      </c>
    </row>
    <row r="282" s="189" customFormat="1" ht="26.1" customHeight="1" spans="1:5">
      <c r="A282" s="319" t="s">
        <v>466</v>
      </c>
      <c r="B282" s="14" t="s">
        <v>167</v>
      </c>
      <c r="C282" s="407" t="s">
        <v>174</v>
      </c>
      <c r="D282" s="321" t="s">
        <v>468</v>
      </c>
      <c r="E282" s="227">
        <v>1000</v>
      </c>
    </row>
    <row r="283" s="189" customFormat="1" ht="26.1" customHeight="1" spans="1:5">
      <c r="A283" s="319" t="s">
        <v>466</v>
      </c>
      <c r="B283" s="14" t="s">
        <v>167</v>
      </c>
      <c r="C283" s="27">
        <v>99</v>
      </c>
      <c r="D283" s="321" t="s">
        <v>469</v>
      </c>
      <c r="E283" s="227">
        <v>1000</v>
      </c>
    </row>
    <row r="284" s="189" customFormat="1" ht="26.1" customHeight="1" spans="1:5">
      <c r="A284" s="319" t="s">
        <v>466</v>
      </c>
      <c r="B284" s="14" t="s">
        <v>176</v>
      </c>
      <c r="C284" s="27" t="s">
        <v>168</v>
      </c>
      <c r="D284" s="14" t="s">
        <v>470</v>
      </c>
      <c r="E284" s="227">
        <v>1705</v>
      </c>
    </row>
    <row r="285" s="189" customFormat="1" ht="26.1" customHeight="1" spans="1:5">
      <c r="A285" s="319" t="s">
        <v>466</v>
      </c>
      <c r="B285" s="14" t="s">
        <v>182</v>
      </c>
      <c r="C285" s="27">
        <v>99</v>
      </c>
      <c r="D285" s="321" t="s">
        <v>471</v>
      </c>
      <c r="E285" s="227"/>
    </row>
    <row r="286" s="189" customFormat="1" ht="26.1" customHeight="1" spans="1:5">
      <c r="A286" s="319" t="s">
        <v>472</v>
      </c>
      <c r="B286" s="14"/>
      <c r="C286" s="27"/>
      <c r="D286" s="14" t="s">
        <v>473</v>
      </c>
      <c r="E286" s="227">
        <f>SUM(E287:E290)</f>
        <v>0</v>
      </c>
    </row>
    <row r="287" s="189" customFormat="1" ht="26.1" customHeight="1" spans="1:5">
      <c r="A287" s="319" t="s">
        <v>474</v>
      </c>
      <c r="B287" s="14" t="s">
        <v>167</v>
      </c>
      <c r="C287" s="27" t="s">
        <v>168</v>
      </c>
      <c r="D287" s="14" t="s">
        <v>169</v>
      </c>
      <c r="E287" s="227"/>
    </row>
    <row r="288" s="189" customFormat="1" ht="26.1" customHeight="1" spans="1:5">
      <c r="A288" s="319" t="s">
        <v>474</v>
      </c>
      <c r="B288" s="14" t="s">
        <v>167</v>
      </c>
      <c r="C288" s="27" t="s">
        <v>180</v>
      </c>
      <c r="D288" s="14" t="s">
        <v>475</v>
      </c>
      <c r="E288" s="227"/>
    </row>
    <row r="289" s="189" customFormat="1" ht="26.1" customHeight="1" spans="1:5">
      <c r="A289" s="319" t="s">
        <v>474</v>
      </c>
      <c r="B289" s="14" t="s">
        <v>176</v>
      </c>
      <c r="C289" s="27" t="s">
        <v>168</v>
      </c>
      <c r="D289" s="14" t="s">
        <v>169</v>
      </c>
      <c r="E289" s="227"/>
    </row>
    <row r="290" s="189" customFormat="1" ht="26.1" customHeight="1" spans="1:5">
      <c r="A290" s="319" t="s">
        <v>474</v>
      </c>
      <c r="B290" s="14" t="s">
        <v>192</v>
      </c>
      <c r="C290" s="27" t="s">
        <v>168</v>
      </c>
      <c r="D290" s="14" t="s">
        <v>476</v>
      </c>
      <c r="E290" s="227"/>
    </row>
    <row r="291" s="189" customFormat="1" ht="26.1" customHeight="1" spans="1:5">
      <c r="A291" s="319" t="s">
        <v>477</v>
      </c>
      <c r="B291" s="14"/>
      <c r="C291" s="27"/>
      <c r="D291" s="14" t="s">
        <v>478</v>
      </c>
      <c r="E291" s="227">
        <f>SUM(E292:E299)</f>
        <v>805</v>
      </c>
    </row>
    <row r="292" s="189" customFormat="1" ht="26.1" customHeight="1" spans="1:5">
      <c r="A292" s="319" t="s">
        <v>479</v>
      </c>
      <c r="B292" s="14" t="s">
        <v>167</v>
      </c>
      <c r="C292" s="27" t="s">
        <v>168</v>
      </c>
      <c r="D292" s="14" t="s">
        <v>169</v>
      </c>
      <c r="E292" s="227">
        <v>36</v>
      </c>
    </row>
    <row r="293" s="189" customFormat="1" ht="26.1" customHeight="1" spans="1:5">
      <c r="A293" s="319" t="s">
        <v>479</v>
      </c>
      <c r="B293" s="323" t="s">
        <v>168</v>
      </c>
      <c r="C293" s="407" t="s">
        <v>170</v>
      </c>
      <c r="D293" s="321" t="s">
        <v>480</v>
      </c>
      <c r="E293" s="227">
        <v>35</v>
      </c>
    </row>
    <row r="294" s="189" customFormat="1" ht="26.1" customHeight="1" spans="1:5">
      <c r="A294" s="319" t="s">
        <v>479</v>
      </c>
      <c r="B294" s="14" t="s">
        <v>167</v>
      </c>
      <c r="C294" s="407" t="s">
        <v>172</v>
      </c>
      <c r="D294" s="321" t="s">
        <v>481</v>
      </c>
      <c r="E294" s="227"/>
    </row>
    <row r="295" s="189" customFormat="1" ht="26.1" customHeight="1" spans="1:5">
      <c r="A295" s="319" t="s">
        <v>479</v>
      </c>
      <c r="B295" s="14" t="s">
        <v>167</v>
      </c>
      <c r="C295" s="27">
        <v>99</v>
      </c>
      <c r="D295" s="14" t="s">
        <v>482</v>
      </c>
      <c r="E295" s="227">
        <v>17</v>
      </c>
    </row>
    <row r="296" s="189" customFormat="1" ht="26.1" customHeight="1" spans="1:5">
      <c r="A296" s="319" t="s">
        <v>479</v>
      </c>
      <c r="B296" s="14" t="s">
        <v>176</v>
      </c>
      <c r="C296" s="407" t="s">
        <v>170</v>
      </c>
      <c r="D296" s="324" t="s">
        <v>483</v>
      </c>
      <c r="E296" s="227">
        <v>697</v>
      </c>
    </row>
    <row r="297" s="189" customFormat="1" ht="26.1" customHeight="1" spans="1:5">
      <c r="A297" s="319" t="s">
        <v>479</v>
      </c>
      <c r="B297" s="323" t="s">
        <v>172</v>
      </c>
      <c r="C297" s="323" t="s">
        <v>168</v>
      </c>
      <c r="D297" s="321" t="s">
        <v>484</v>
      </c>
      <c r="E297" s="227"/>
    </row>
    <row r="298" s="189" customFormat="1" ht="26.1" customHeight="1" spans="1:5">
      <c r="A298" s="323" t="s">
        <v>477</v>
      </c>
      <c r="B298" s="407" t="s">
        <v>199</v>
      </c>
      <c r="C298" s="407" t="s">
        <v>185</v>
      </c>
      <c r="D298" s="321" t="s">
        <v>485</v>
      </c>
      <c r="E298" s="227">
        <v>4</v>
      </c>
    </row>
    <row r="299" s="189" customFormat="1" ht="26.1" customHeight="1" spans="1:5">
      <c r="A299" s="319" t="s">
        <v>479</v>
      </c>
      <c r="B299" s="407" t="s">
        <v>199</v>
      </c>
      <c r="C299" s="407" t="s">
        <v>170</v>
      </c>
      <c r="D299" s="321" t="s">
        <v>486</v>
      </c>
      <c r="E299" s="227">
        <v>16</v>
      </c>
    </row>
    <row r="300" s="189" customFormat="1" ht="26.1" customHeight="1" spans="1:5">
      <c r="A300" s="319" t="s">
        <v>487</v>
      </c>
      <c r="B300" s="14"/>
      <c r="C300" s="27"/>
      <c r="D300" s="14" t="s">
        <v>488</v>
      </c>
      <c r="E300" s="227">
        <f t="shared" ref="E300:E304" si="0">SUM(E301)</f>
        <v>0</v>
      </c>
    </row>
    <row r="301" s="189" customFormat="1" ht="26.1" customHeight="1" spans="1:5">
      <c r="A301" s="319" t="s">
        <v>489</v>
      </c>
      <c r="B301" s="14" t="s">
        <v>490</v>
      </c>
      <c r="C301" s="27"/>
      <c r="D301" s="14" t="s">
        <v>491</v>
      </c>
      <c r="E301" s="227"/>
    </row>
    <row r="302" s="189" customFormat="1" ht="26.1" customHeight="1" spans="1:5">
      <c r="A302" s="319" t="s">
        <v>492</v>
      </c>
      <c r="B302" s="14"/>
      <c r="C302" s="27"/>
      <c r="D302" s="324" t="s">
        <v>493</v>
      </c>
      <c r="E302" s="227">
        <f t="shared" si="0"/>
        <v>0</v>
      </c>
    </row>
    <row r="303" s="189" customFormat="1" ht="26.1" customHeight="1" spans="1:5">
      <c r="A303" s="323" t="s">
        <v>492</v>
      </c>
      <c r="B303" s="27">
        <v>99</v>
      </c>
      <c r="C303" s="407" t="s">
        <v>168</v>
      </c>
      <c r="D303" s="324" t="s">
        <v>494</v>
      </c>
      <c r="E303" s="227"/>
    </row>
    <row r="304" s="189" customFormat="1" ht="26.1" customHeight="1" spans="1:5">
      <c r="A304" s="319" t="s">
        <v>495</v>
      </c>
      <c r="B304" s="14"/>
      <c r="C304" s="27"/>
      <c r="D304" s="321" t="s">
        <v>496</v>
      </c>
      <c r="E304" s="227">
        <f t="shared" si="0"/>
        <v>4085</v>
      </c>
    </row>
    <row r="305" s="189" customFormat="1" ht="26.1" customHeight="1" spans="1:5">
      <c r="A305" s="323" t="s">
        <v>495</v>
      </c>
      <c r="B305" s="407" t="s">
        <v>185</v>
      </c>
      <c r="C305" s="323" t="s">
        <v>168</v>
      </c>
      <c r="D305" s="321" t="s">
        <v>497</v>
      </c>
      <c r="E305" s="227">
        <v>4085</v>
      </c>
    </row>
    <row r="306" ht="13.5" spans="4:5">
      <c r="D306" s="186"/>
      <c r="E306" s="337"/>
    </row>
    <row r="307" ht="13.5" spans="4:4">
      <c r="D307" s="186"/>
    </row>
    <row r="308" ht="13.5" spans="4:4">
      <c r="D308" s="186"/>
    </row>
    <row r="309" ht="13.5" spans="4:4">
      <c r="D309" s="186"/>
    </row>
    <row r="310" ht="13.5" spans="4:4">
      <c r="D310" s="186"/>
    </row>
    <row r="311" ht="13.5" spans="4:4">
      <c r="D311" s="186"/>
    </row>
    <row r="312" ht="13.5" spans="4:4">
      <c r="D312" s="186"/>
    </row>
    <row r="313" ht="13.5" spans="4:4">
      <c r="D313" s="186"/>
    </row>
    <row r="314" ht="13.5" spans="4:4">
      <c r="D314" s="186"/>
    </row>
  </sheetData>
  <mergeCells count="7">
    <mergeCell ref="A2:E2"/>
    <mergeCell ref="A4:C4"/>
    <mergeCell ref="A5:A6"/>
    <mergeCell ref="B5:B6"/>
    <mergeCell ref="C5:C6"/>
    <mergeCell ref="D4:D5"/>
    <mergeCell ref="E4:E5"/>
  </mergeCells>
  <dataValidations count="1">
    <dataValidation type="custom" allowBlank="1" showErrorMessage="1" errorTitle="拒绝重复输入" error="当前输入的内容，与本区域的其他单元格内容重复。" sqref="A3:E3" errorStyle="warning">
      <formula1>COUNTIF($A$2:$E$3,A3)&lt;2</formula1>
    </dataValidation>
  </dataValidations>
  <printOptions horizontalCentered="1"/>
  <pageMargins left="0.472222222222222" right="0.236111111111111" top="0.984027777777778" bottom="0.904861111111111" header="0.511805555555556" footer="0.313888888888889"/>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autoPageBreaks="0"/>
  </sheetPr>
  <dimension ref="A1:AY26"/>
  <sheetViews>
    <sheetView showZeros="0" topLeftCell="A10" workbookViewId="0">
      <selection activeCell="AP7" sqref="AP7"/>
    </sheetView>
  </sheetViews>
  <sheetFormatPr defaultColWidth="9" defaultRowHeight="15" customHeight="1"/>
  <cols>
    <col min="1" max="1" width="22.125" style="277" customWidth="1"/>
    <col min="2" max="2" width="7.25" style="272" customWidth="1"/>
    <col min="3" max="50" width="7.25" style="277" customWidth="1"/>
    <col min="51" max="16384" width="9" style="277"/>
  </cols>
  <sheetData>
    <row r="1" ht="27.95" customHeight="1" spans="1:1">
      <c r="A1" s="277" t="s">
        <v>549</v>
      </c>
    </row>
    <row r="2" ht="33" customHeight="1" spans="1:50">
      <c r="A2" s="281" t="s">
        <v>550</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row>
    <row r="3" ht="24.95" customHeight="1" spans="49:50">
      <c r="AW3" s="272" t="s">
        <v>49</v>
      </c>
      <c r="AX3" s="272"/>
    </row>
    <row r="4" s="272" customFormat="1" ht="33.95" customHeight="1" spans="1:51">
      <c r="A4" s="284" t="s">
        <v>159</v>
      </c>
      <c r="B4" s="284" t="s">
        <v>500</v>
      </c>
      <c r="C4" s="328" t="s">
        <v>501</v>
      </c>
      <c r="D4" s="328"/>
      <c r="E4" s="328"/>
      <c r="F4" s="328"/>
      <c r="G4" s="328"/>
      <c r="H4" s="328" t="s">
        <v>502</v>
      </c>
      <c r="I4" s="328"/>
      <c r="J4" s="328"/>
      <c r="K4" s="328"/>
      <c r="L4" s="328"/>
      <c r="M4" s="328"/>
      <c r="N4" s="328"/>
      <c r="O4" s="328"/>
      <c r="P4" s="328"/>
      <c r="Q4" s="328"/>
      <c r="R4" s="328" t="s">
        <v>503</v>
      </c>
      <c r="S4" s="328"/>
      <c r="T4" s="328"/>
      <c r="U4" s="328"/>
      <c r="V4" s="328"/>
      <c r="W4" s="328"/>
      <c r="X4" s="328"/>
      <c r="Y4" s="328"/>
      <c r="Z4" s="329" t="s">
        <v>504</v>
      </c>
      <c r="AA4" s="329"/>
      <c r="AB4" s="329"/>
      <c r="AC4" s="329" t="s">
        <v>505</v>
      </c>
      <c r="AD4" s="329"/>
      <c r="AE4" s="328" t="s">
        <v>506</v>
      </c>
      <c r="AF4" s="328"/>
      <c r="AG4" s="328"/>
      <c r="AH4" s="328"/>
      <c r="AI4" s="329" t="s">
        <v>507</v>
      </c>
      <c r="AJ4" s="329"/>
      <c r="AK4" s="329"/>
      <c r="AL4" s="329"/>
      <c r="AM4" s="329"/>
      <c r="AN4" s="329"/>
      <c r="AO4" s="332" t="s">
        <v>508</v>
      </c>
      <c r="AP4" s="333"/>
      <c r="AQ4" s="334"/>
      <c r="AR4" s="329" t="s">
        <v>509</v>
      </c>
      <c r="AS4" s="329"/>
      <c r="AT4" s="329"/>
      <c r="AU4" s="329"/>
      <c r="AV4" s="329"/>
      <c r="AW4" s="329" t="s">
        <v>510</v>
      </c>
      <c r="AX4" s="328"/>
      <c r="AY4" s="327"/>
    </row>
    <row r="5" s="273" customFormat="1" ht="69" customHeight="1" spans="1:50">
      <c r="A5" s="288"/>
      <c r="B5" s="288"/>
      <c r="C5" s="329" t="s">
        <v>146</v>
      </c>
      <c r="D5" s="329" t="s">
        <v>511</v>
      </c>
      <c r="E5" s="329" t="s">
        <v>512</v>
      </c>
      <c r="F5" s="329" t="s">
        <v>513</v>
      </c>
      <c r="G5" s="329" t="s">
        <v>514</v>
      </c>
      <c r="H5" s="329" t="s">
        <v>146</v>
      </c>
      <c r="I5" s="329" t="s">
        <v>515</v>
      </c>
      <c r="J5" s="329" t="s">
        <v>516</v>
      </c>
      <c r="K5" s="329" t="s">
        <v>517</v>
      </c>
      <c r="L5" s="329" t="s">
        <v>518</v>
      </c>
      <c r="M5" s="329" t="s">
        <v>519</v>
      </c>
      <c r="N5" s="329" t="s">
        <v>520</v>
      </c>
      <c r="O5" s="329" t="s">
        <v>521</v>
      </c>
      <c r="P5" s="329" t="s">
        <v>522</v>
      </c>
      <c r="Q5" s="329" t="s">
        <v>523</v>
      </c>
      <c r="R5" s="329" t="s">
        <v>146</v>
      </c>
      <c r="S5" s="329" t="s">
        <v>524</v>
      </c>
      <c r="T5" s="329" t="s">
        <v>525</v>
      </c>
      <c r="U5" s="329" t="s">
        <v>526</v>
      </c>
      <c r="V5" s="329" t="s">
        <v>527</v>
      </c>
      <c r="W5" s="329" t="s">
        <v>528</v>
      </c>
      <c r="X5" s="329" t="s">
        <v>529</v>
      </c>
      <c r="Y5" s="329" t="s">
        <v>530</v>
      </c>
      <c r="Z5" s="329" t="s">
        <v>146</v>
      </c>
      <c r="AA5" s="329" t="s">
        <v>531</v>
      </c>
      <c r="AB5" s="329" t="s">
        <v>532</v>
      </c>
      <c r="AC5" s="329" t="s">
        <v>146</v>
      </c>
      <c r="AD5" s="329" t="s">
        <v>533</v>
      </c>
      <c r="AE5" s="329" t="s">
        <v>146</v>
      </c>
      <c r="AF5" s="329" t="s">
        <v>534</v>
      </c>
      <c r="AG5" s="329" t="s">
        <v>535</v>
      </c>
      <c r="AH5" s="329" t="s">
        <v>536</v>
      </c>
      <c r="AI5" s="329" t="s">
        <v>146</v>
      </c>
      <c r="AJ5" s="329" t="s">
        <v>537</v>
      </c>
      <c r="AK5" s="329" t="s">
        <v>538</v>
      </c>
      <c r="AL5" s="329" t="s">
        <v>539</v>
      </c>
      <c r="AM5" s="329" t="s">
        <v>540</v>
      </c>
      <c r="AN5" s="329" t="s">
        <v>541</v>
      </c>
      <c r="AO5" s="329" t="s">
        <v>146</v>
      </c>
      <c r="AP5" s="329" t="s">
        <v>508</v>
      </c>
      <c r="AQ5" s="329" t="s">
        <v>542</v>
      </c>
      <c r="AR5" s="329" t="s">
        <v>146</v>
      </c>
      <c r="AS5" s="329" t="s">
        <v>543</v>
      </c>
      <c r="AT5" s="329" t="s">
        <v>544</v>
      </c>
      <c r="AU5" s="329" t="s">
        <v>545</v>
      </c>
      <c r="AV5" s="329" t="s">
        <v>546</v>
      </c>
      <c r="AW5" s="329" t="s">
        <v>146</v>
      </c>
      <c r="AX5" s="329" t="s">
        <v>488</v>
      </c>
    </row>
    <row r="6" s="327" customFormat="1" ht="24.95" customHeight="1" spans="1:50">
      <c r="A6" s="330" t="s">
        <v>163</v>
      </c>
      <c r="B6" s="330">
        <f t="shared" ref="B6:AQ6" si="0">SUM(B7:B26)</f>
        <v>82725</v>
      </c>
      <c r="C6" s="330">
        <f t="shared" si="0"/>
        <v>10385</v>
      </c>
      <c r="D6" s="330">
        <f t="shared" si="0"/>
        <v>8498</v>
      </c>
      <c r="E6" s="330">
        <f t="shared" si="0"/>
        <v>971</v>
      </c>
      <c r="F6" s="330">
        <f t="shared" si="0"/>
        <v>354</v>
      </c>
      <c r="G6" s="330">
        <f t="shared" si="0"/>
        <v>562</v>
      </c>
      <c r="H6" s="330">
        <f t="shared" si="0"/>
        <v>9335</v>
      </c>
      <c r="I6" s="330">
        <f t="shared" si="0"/>
        <v>2474</v>
      </c>
      <c r="J6" s="330">
        <f t="shared" si="0"/>
        <v>38</v>
      </c>
      <c r="K6" s="330">
        <f t="shared" si="0"/>
        <v>26</v>
      </c>
      <c r="L6" s="330">
        <f t="shared" si="0"/>
        <v>73</v>
      </c>
      <c r="M6" s="330">
        <f t="shared" si="0"/>
        <v>4321</v>
      </c>
      <c r="N6" s="330">
        <f t="shared" si="0"/>
        <v>11</v>
      </c>
      <c r="O6" s="330">
        <f t="shared" si="0"/>
        <v>129</v>
      </c>
      <c r="P6" s="330">
        <f t="shared" si="0"/>
        <v>166</v>
      </c>
      <c r="Q6" s="330">
        <f t="shared" si="0"/>
        <v>2097</v>
      </c>
      <c r="R6" s="330">
        <f t="shared" si="0"/>
        <v>7086</v>
      </c>
      <c r="S6" s="330">
        <f t="shared" si="0"/>
        <v>291</v>
      </c>
      <c r="T6" s="330">
        <f t="shared" si="0"/>
        <v>3041</v>
      </c>
      <c r="U6" s="330">
        <f t="shared" si="0"/>
        <v>28</v>
      </c>
      <c r="V6" s="330">
        <f t="shared" si="0"/>
        <v>166</v>
      </c>
      <c r="W6" s="330">
        <f t="shared" si="0"/>
        <v>679</v>
      </c>
      <c r="X6" s="330">
        <f t="shared" si="0"/>
        <v>245</v>
      </c>
      <c r="Y6" s="330">
        <f t="shared" si="0"/>
        <v>2636</v>
      </c>
      <c r="Z6" s="330">
        <f t="shared" si="0"/>
        <v>25313</v>
      </c>
      <c r="AA6" s="330">
        <f t="shared" si="0"/>
        <v>18572</v>
      </c>
      <c r="AB6" s="330">
        <f t="shared" si="0"/>
        <v>6741</v>
      </c>
      <c r="AC6" s="330">
        <f t="shared" si="0"/>
        <v>12174</v>
      </c>
      <c r="AD6" s="330">
        <f t="shared" si="0"/>
        <v>12174</v>
      </c>
      <c r="AE6" s="330">
        <f t="shared" si="0"/>
        <v>350</v>
      </c>
      <c r="AF6" s="330">
        <f t="shared" si="0"/>
        <v>0</v>
      </c>
      <c r="AG6" s="330">
        <f t="shared" si="0"/>
        <v>0</v>
      </c>
      <c r="AH6" s="330">
        <f t="shared" si="0"/>
        <v>350</v>
      </c>
      <c r="AI6" s="330">
        <f t="shared" si="0"/>
        <v>13502</v>
      </c>
      <c r="AJ6" s="330">
        <f t="shared" si="0"/>
        <v>2759</v>
      </c>
      <c r="AK6" s="330">
        <f t="shared" si="0"/>
        <v>12</v>
      </c>
      <c r="AL6" s="330">
        <f t="shared" si="0"/>
        <v>122</v>
      </c>
      <c r="AM6" s="330">
        <f t="shared" si="0"/>
        <v>0</v>
      </c>
      <c r="AN6" s="330">
        <f t="shared" si="0"/>
        <v>10609</v>
      </c>
      <c r="AO6" s="330">
        <f t="shared" si="0"/>
        <v>495</v>
      </c>
      <c r="AP6" s="330">
        <f t="shared" si="0"/>
        <v>495</v>
      </c>
      <c r="AQ6" s="330">
        <f t="shared" si="0"/>
        <v>0</v>
      </c>
      <c r="AR6" s="330">
        <f t="shared" ref="AR6:AX6" si="1">SUM(AR7:AR26)</f>
        <v>4085</v>
      </c>
      <c r="AS6" s="330">
        <f t="shared" si="1"/>
        <v>4085</v>
      </c>
      <c r="AT6" s="330">
        <f t="shared" si="1"/>
        <v>0</v>
      </c>
      <c r="AU6" s="330">
        <f t="shared" si="1"/>
        <v>0</v>
      </c>
      <c r="AV6" s="330">
        <f t="shared" si="1"/>
        <v>0</v>
      </c>
      <c r="AW6" s="330">
        <f t="shared" si="1"/>
        <v>0</v>
      </c>
      <c r="AX6" s="330">
        <f t="shared" si="1"/>
        <v>0</v>
      </c>
    </row>
    <row r="7" s="275" customFormat="1" ht="24.95" customHeight="1" spans="1:50">
      <c r="A7" s="295" t="s">
        <v>165</v>
      </c>
      <c r="B7" s="330">
        <f t="shared" ref="B7:B12" si="2">C7+H7+R7+Z7+AC7+AE7+AI7+AR7+AW7</f>
        <v>7052</v>
      </c>
      <c r="C7" s="295">
        <f t="shared" ref="C7:C26" si="3">D7+E7+F7+G7</f>
        <v>2493</v>
      </c>
      <c r="D7" s="295">
        <v>2480</v>
      </c>
      <c r="E7" s="295">
        <v>13</v>
      </c>
      <c r="F7" s="295"/>
      <c r="G7" s="295"/>
      <c r="H7" s="295">
        <f t="shared" ref="H7:H26" si="4">I7+J7+K7+L7+M7+N7+O7+P7+Q7</f>
        <v>2911</v>
      </c>
      <c r="I7" s="295">
        <v>1003</v>
      </c>
      <c r="J7" s="295">
        <v>37</v>
      </c>
      <c r="K7" s="295">
        <v>1</v>
      </c>
      <c r="L7" s="295">
        <v>17</v>
      </c>
      <c r="M7" s="295">
        <v>1338</v>
      </c>
      <c r="N7" s="295">
        <v>8</v>
      </c>
      <c r="O7" s="295">
        <v>57</v>
      </c>
      <c r="P7" s="295">
        <v>138</v>
      </c>
      <c r="Q7" s="295">
        <v>312</v>
      </c>
      <c r="R7" s="295">
        <f t="shared" ref="R7:R26" si="5">S7+T7+U7+V7+W7+X7+Y7</f>
        <v>341</v>
      </c>
      <c r="S7" s="295">
        <v>20</v>
      </c>
      <c r="T7" s="295"/>
      <c r="U7" s="295">
        <v>18</v>
      </c>
      <c r="V7" s="295"/>
      <c r="W7" s="295">
        <v>253</v>
      </c>
      <c r="X7" s="295">
        <v>50</v>
      </c>
      <c r="Y7" s="295"/>
      <c r="Z7" s="295">
        <f t="shared" ref="Z7:Z26" si="6">AA7+AB7</f>
        <v>1291</v>
      </c>
      <c r="AA7" s="295">
        <v>1181</v>
      </c>
      <c r="AB7" s="295">
        <v>110</v>
      </c>
      <c r="AC7" s="295">
        <f t="shared" ref="AC7:AC26" si="7">AD7</f>
        <v>0</v>
      </c>
      <c r="AD7" s="295"/>
      <c r="AE7" s="295">
        <f t="shared" ref="AE7:AE26" si="8">AF7+AG7+AH7</f>
        <v>0</v>
      </c>
      <c r="AF7" s="295"/>
      <c r="AG7" s="295"/>
      <c r="AH7" s="295"/>
      <c r="AI7" s="295">
        <f t="shared" ref="AI7:AI26" si="9">AJ7+AK7+AL7+AM7+AN7</f>
        <v>16</v>
      </c>
      <c r="AJ7" s="295">
        <v>1</v>
      </c>
      <c r="AK7" s="295"/>
      <c r="AL7" s="295"/>
      <c r="AM7" s="295"/>
      <c r="AN7" s="295">
        <v>15</v>
      </c>
      <c r="AO7" s="295"/>
      <c r="AP7" s="295"/>
      <c r="AQ7" s="295"/>
      <c r="AR7" s="295">
        <f t="shared" ref="AR7:AR26" si="10">AS7+AT7+AU7+AV7</f>
        <v>0</v>
      </c>
      <c r="AS7" s="295"/>
      <c r="AT7" s="295"/>
      <c r="AU7" s="295"/>
      <c r="AV7" s="295"/>
      <c r="AW7" s="295">
        <f t="shared" ref="AW7:AW26" si="11">AX7</f>
        <v>0</v>
      </c>
      <c r="AX7" s="295"/>
    </row>
    <row r="8" ht="24.95" customHeight="1" spans="1:50">
      <c r="A8" s="295" t="s">
        <v>239</v>
      </c>
      <c r="B8" s="330">
        <f t="shared" si="2"/>
        <v>3</v>
      </c>
      <c r="C8" s="295">
        <f t="shared" si="3"/>
        <v>0</v>
      </c>
      <c r="D8" s="295"/>
      <c r="E8" s="295"/>
      <c r="F8" s="295"/>
      <c r="G8" s="295"/>
      <c r="H8" s="295">
        <f t="shared" si="4"/>
        <v>3</v>
      </c>
      <c r="I8" s="295"/>
      <c r="J8" s="295"/>
      <c r="K8" s="295"/>
      <c r="L8" s="295"/>
      <c r="M8" s="295"/>
      <c r="N8" s="295"/>
      <c r="O8" s="295"/>
      <c r="P8" s="295"/>
      <c r="Q8" s="295">
        <v>3</v>
      </c>
      <c r="R8" s="295">
        <f t="shared" si="5"/>
        <v>0</v>
      </c>
      <c r="S8" s="295"/>
      <c r="T8" s="295"/>
      <c r="U8" s="295"/>
      <c r="V8" s="295"/>
      <c r="W8" s="295"/>
      <c r="X8" s="295"/>
      <c r="Y8" s="295"/>
      <c r="Z8" s="295">
        <f t="shared" si="6"/>
        <v>0</v>
      </c>
      <c r="AA8" s="295"/>
      <c r="AB8" s="295"/>
      <c r="AC8" s="295">
        <f t="shared" si="7"/>
        <v>0</v>
      </c>
      <c r="AD8" s="295"/>
      <c r="AE8" s="295">
        <f t="shared" si="8"/>
        <v>0</v>
      </c>
      <c r="AF8" s="295">
        <v>0</v>
      </c>
      <c r="AG8" s="295"/>
      <c r="AH8" s="295"/>
      <c r="AI8" s="295">
        <f t="shared" si="9"/>
        <v>0</v>
      </c>
      <c r="AJ8" s="295"/>
      <c r="AK8" s="295">
        <v>0</v>
      </c>
      <c r="AL8" s="295">
        <v>0</v>
      </c>
      <c r="AM8" s="295">
        <v>0</v>
      </c>
      <c r="AN8" s="295"/>
      <c r="AO8" s="295"/>
      <c r="AP8" s="295"/>
      <c r="AQ8" s="295"/>
      <c r="AR8" s="295">
        <f t="shared" si="10"/>
        <v>0</v>
      </c>
      <c r="AS8" s="295">
        <v>0</v>
      </c>
      <c r="AT8" s="295">
        <v>0</v>
      </c>
      <c r="AU8" s="295">
        <v>0</v>
      </c>
      <c r="AV8" s="295">
        <v>0</v>
      </c>
      <c r="AW8" s="295">
        <f t="shared" si="11"/>
        <v>0</v>
      </c>
      <c r="AX8" s="295">
        <v>0</v>
      </c>
    </row>
    <row r="9" ht="24.95" customHeight="1" spans="1:50">
      <c r="A9" s="295" t="s">
        <v>244</v>
      </c>
      <c r="B9" s="330">
        <f t="shared" si="2"/>
        <v>3830</v>
      </c>
      <c r="C9" s="295">
        <f t="shared" si="3"/>
        <v>1291</v>
      </c>
      <c r="D9" s="295">
        <v>1289</v>
      </c>
      <c r="E9" s="295">
        <v>2</v>
      </c>
      <c r="F9" s="295"/>
      <c r="G9" s="295"/>
      <c r="H9" s="295">
        <f t="shared" si="4"/>
        <v>2031</v>
      </c>
      <c r="I9" s="295">
        <v>688</v>
      </c>
      <c r="J9" s="295"/>
      <c r="K9" s="295"/>
      <c r="L9" s="295">
        <v>20</v>
      </c>
      <c r="M9" s="295">
        <v>1224</v>
      </c>
      <c r="N9" s="295"/>
      <c r="O9" s="295">
        <v>49</v>
      </c>
      <c r="P9" s="295">
        <v>10</v>
      </c>
      <c r="Q9" s="295">
        <v>40</v>
      </c>
      <c r="R9" s="295">
        <f t="shared" si="5"/>
        <v>508</v>
      </c>
      <c r="S9" s="295"/>
      <c r="T9" s="295"/>
      <c r="U9" s="295">
        <v>10</v>
      </c>
      <c r="V9" s="295"/>
      <c r="W9" s="295">
        <v>403</v>
      </c>
      <c r="X9" s="295">
        <v>95</v>
      </c>
      <c r="Y9" s="295"/>
      <c r="Z9" s="295">
        <f t="shared" si="6"/>
        <v>0</v>
      </c>
      <c r="AA9" s="295"/>
      <c r="AB9" s="295"/>
      <c r="AC9" s="295">
        <f t="shared" si="7"/>
        <v>0</v>
      </c>
      <c r="AD9" s="295"/>
      <c r="AE9" s="295">
        <f t="shared" si="8"/>
        <v>0</v>
      </c>
      <c r="AF9" s="295">
        <v>0</v>
      </c>
      <c r="AG9" s="295"/>
      <c r="AH9" s="295"/>
      <c r="AI9" s="295">
        <f t="shared" si="9"/>
        <v>0</v>
      </c>
      <c r="AJ9" s="295"/>
      <c r="AK9" s="295">
        <v>0</v>
      </c>
      <c r="AL9" s="295">
        <v>0</v>
      </c>
      <c r="AM9" s="295">
        <v>0</v>
      </c>
      <c r="AN9" s="295"/>
      <c r="AO9" s="295"/>
      <c r="AP9" s="295"/>
      <c r="AQ9" s="295"/>
      <c r="AR9" s="295">
        <f t="shared" si="10"/>
        <v>0</v>
      </c>
      <c r="AS9" s="295">
        <v>0</v>
      </c>
      <c r="AT9" s="295">
        <v>0</v>
      </c>
      <c r="AU9" s="295">
        <v>0</v>
      </c>
      <c r="AV9" s="295">
        <v>0</v>
      </c>
      <c r="AW9" s="295">
        <f t="shared" si="11"/>
        <v>0</v>
      </c>
      <c r="AX9" s="295">
        <v>0</v>
      </c>
    </row>
    <row r="10" ht="24.95" customHeight="1" spans="1:50">
      <c r="A10" s="295" t="s">
        <v>256</v>
      </c>
      <c r="B10" s="330">
        <f t="shared" si="2"/>
        <v>22743</v>
      </c>
      <c r="C10" s="295">
        <f t="shared" si="3"/>
        <v>1260</v>
      </c>
      <c r="D10" s="295">
        <v>1260</v>
      </c>
      <c r="E10" s="295"/>
      <c r="F10" s="295"/>
      <c r="G10" s="295"/>
      <c r="H10" s="295">
        <f t="shared" si="4"/>
        <v>23</v>
      </c>
      <c r="I10" s="295"/>
      <c r="J10" s="295"/>
      <c r="K10" s="295">
        <v>23</v>
      </c>
      <c r="L10" s="295"/>
      <c r="M10" s="295"/>
      <c r="N10" s="295"/>
      <c r="O10" s="295"/>
      <c r="P10" s="295"/>
      <c r="Q10" s="295"/>
      <c r="R10" s="295">
        <f t="shared" si="5"/>
        <v>0</v>
      </c>
      <c r="S10" s="295"/>
      <c r="T10" s="295"/>
      <c r="U10" s="295"/>
      <c r="V10" s="295"/>
      <c r="W10" s="295"/>
      <c r="X10" s="295"/>
      <c r="Y10" s="295"/>
      <c r="Z10" s="295">
        <f t="shared" si="6"/>
        <v>16914</v>
      </c>
      <c r="AA10" s="295">
        <v>12327</v>
      </c>
      <c r="AB10" s="295">
        <v>4587</v>
      </c>
      <c r="AC10" s="295">
        <f t="shared" si="7"/>
        <v>3749</v>
      </c>
      <c r="AD10" s="295">
        <v>3749</v>
      </c>
      <c r="AE10" s="295">
        <f t="shared" si="8"/>
        <v>0</v>
      </c>
      <c r="AF10" s="295">
        <v>0</v>
      </c>
      <c r="AG10" s="295"/>
      <c r="AH10" s="295"/>
      <c r="AI10" s="295">
        <f t="shared" si="9"/>
        <v>797</v>
      </c>
      <c r="AJ10" s="295">
        <v>563</v>
      </c>
      <c r="AK10" s="295">
        <v>12</v>
      </c>
      <c r="AL10" s="295">
        <v>0</v>
      </c>
      <c r="AM10" s="295">
        <v>0</v>
      </c>
      <c r="AN10" s="295">
        <v>222</v>
      </c>
      <c r="AO10" s="295"/>
      <c r="AP10" s="295"/>
      <c r="AQ10" s="295"/>
      <c r="AR10" s="295">
        <f t="shared" si="10"/>
        <v>0</v>
      </c>
      <c r="AS10" s="295">
        <v>0</v>
      </c>
      <c r="AT10" s="295">
        <v>0</v>
      </c>
      <c r="AU10" s="295">
        <v>0</v>
      </c>
      <c r="AV10" s="295">
        <v>0</v>
      </c>
      <c r="AW10" s="295">
        <f t="shared" si="11"/>
        <v>0</v>
      </c>
      <c r="AX10" s="295">
        <v>0</v>
      </c>
    </row>
    <row r="11" ht="24.95" customHeight="1" spans="1:50">
      <c r="A11" s="295" t="s">
        <v>276</v>
      </c>
      <c r="B11" s="330">
        <f t="shared" si="2"/>
        <v>909</v>
      </c>
      <c r="C11" s="295">
        <f t="shared" si="3"/>
        <v>332</v>
      </c>
      <c r="D11" s="295">
        <v>323</v>
      </c>
      <c r="E11" s="295">
        <v>9</v>
      </c>
      <c r="F11" s="295"/>
      <c r="G11" s="295"/>
      <c r="H11" s="295">
        <f t="shared" si="4"/>
        <v>303</v>
      </c>
      <c r="I11" s="295">
        <v>172</v>
      </c>
      <c r="J11" s="295">
        <v>1</v>
      </c>
      <c r="K11" s="295">
        <v>1</v>
      </c>
      <c r="L11" s="295"/>
      <c r="M11" s="295">
        <v>99</v>
      </c>
      <c r="N11" s="295">
        <v>3</v>
      </c>
      <c r="O11" s="295">
        <v>23</v>
      </c>
      <c r="P11" s="295">
        <v>1</v>
      </c>
      <c r="Q11" s="295">
        <v>3</v>
      </c>
      <c r="R11" s="295">
        <f t="shared" si="5"/>
        <v>8</v>
      </c>
      <c r="S11" s="295"/>
      <c r="T11" s="295"/>
      <c r="U11" s="295"/>
      <c r="V11" s="295"/>
      <c r="W11" s="295">
        <v>8</v>
      </c>
      <c r="X11" s="295"/>
      <c r="Y11" s="295"/>
      <c r="Z11" s="295">
        <f t="shared" si="6"/>
        <v>117</v>
      </c>
      <c r="AA11" s="295">
        <v>69</v>
      </c>
      <c r="AB11" s="295">
        <v>48</v>
      </c>
      <c r="AC11" s="295">
        <f t="shared" si="7"/>
        <v>0</v>
      </c>
      <c r="AD11" s="295"/>
      <c r="AE11" s="295">
        <f t="shared" si="8"/>
        <v>149</v>
      </c>
      <c r="AF11" s="295">
        <v>0</v>
      </c>
      <c r="AG11" s="295"/>
      <c r="AH11" s="295">
        <v>149</v>
      </c>
      <c r="AI11" s="295">
        <f t="shared" si="9"/>
        <v>0</v>
      </c>
      <c r="AJ11" s="295">
        <v>0</v>
      </c>
      <c r="AK11" s="295">
        <v>0</v>
      </c>
      <c r="AL11" s="295">
        <v>0</v>
      </c>
      <c r="AM11" s="295">
        <v>0</v>
      </c>
      <c r="AN11" s="295"/>
      <c r="AO11" s="295"/>
      <c r="AP11" s="295"/>
      <c r="AQ11" s="295"/>
      <c r="AR11" s="295">
        <f t="shared" si="10"/>
        <v>0</v>
      </c>
      <c r="AS11" s="295">
        <v>0</v>
      </c>
      <c r="AT11" s="295">
        <v>0</v>
      </c>
      <c r="AU11" s="295">
        <v>0</v>
      </c>
      <c r="AV11" s="295">
        <v>0</v>
      </c>
      <c r="AW11" s="295">
        <f t="shared" si="11"/>
        <v>0</v>
      </c>
      <c r="AX11" s="295">
        <v>0</v>
      </c>
    </row>
    <row r="12" ht="24.95" customHeight="1" spans="1:50">
      <c r="A12" s="295" t="s">
        <v>283</v>
      </c>
      <c r="B12" s="330">
        <f t="shared" si="2"/>
        <v>314</v>
      </c>
      <c r="C12" s="295">
        <f t="shared" si="3"/>
        <v>0</v>
      </c>
      <c r="D12" s="295"/>
      <c r="E12" s="295"/>
      <c r="F12" s="295"/>
      <c r="G12" s="295"/>
      <c r="H12" s="295">
        <f t="shared" si="4"/>
        <v>314</v>
      </c>
      <c r="I12" s="295">
        <v>4</v>
      </c>
      <c r="J12" s="295"/>
      <c r="K12" s="295"/>
      <c r="L12" s="295"/>
      <c r="M12" s="295">
        <v>180</v>
      </c>
      <c r="N12" s="295"/>
      <c r="O12" s="295"/>
      <c r="P12" s="295"/>
      <c r="Q12" s="295">
        <v>130</v>
      </c>
      <c r="R12" s="295">
        <f t="shared" si="5"/>
        <v>0</v>
      </c>
      <c r="S12" s="295"/>
      <c r="T12" s="295"/>
      <c r="U12" s="295"/>
      <c r="V12" s="295"/>
      <c r="W12" s="295"/>
      <c r="X12" s="295"/>
      <c r="Y12" s="295"/>
      <c r="Z12" s="295">
        <f t="shared" si="6"/>
        <v>0</v>
      </c>
      <c r="AA12" s="295"/>
      <c r="AB12" s="295"/>
      <c r="AC12" s="295">
        <f t="shared" si="7"/>
        <v>0</v>
      </c>
      <c r="AD12" s="295"/>
      <c r="AE12" s="295">
        <f t="shared" si="8"/>
        <v>0</v>
      </c>
      <c r="AF12" s="295">
        <v>0</v>
      </c>
      <c r="AG12" s="295"/>
      <c r="AH12" s="295"/>
      <c r="AI12" s="295">
        <f t="shared" si="9"/>
        <v>0</v>
      </c>
      <c r="AJ12" s="295">
        <v>0</v>
      </c>
      <c r="AK12" s="295">
        <v>0</v>
      </c>
      <c r="AL12" s="295">
        <v>0</v>
      </c>
      <c r="AM12" s="295">
        <v>0</v>
      </c>
      <c r="AN12" s="295"/>
      <c r="AO12" s="295"/>
      <c r="AP12" s="295"/>
      <c r="AQ12" s="295"/>
      <c r="AR12" s="295">
        <f t="shared" si="10"/>
        <v>0</v>
      </c>
      <c r="AS12" s="295">
        <v>0</v>
      </c>
      <c r="AT12" s="295">
        <v>0</v>
      </c>
      <c r="AU12" s="295">
        <v>0</v>
      </c>
      <c r="AV12" s="295">
        <v>0</v>
      </c>
      <c r="AW12" s="295">
        <f t="shared" si="11"/>
        <v>0</v>
      </c>
      <c r="AX12" s="295">
        <v>0</v>
      </c>
    </row>
    <row r="13" ht="24.95" customHeight="1" spans="1:50">
      <c r="A13" s="295" t="s">
        <v>297</v>
      </c>
      <c r="B13" s="330">
        <f>C13+H13+R13+Z13+AC13+AE13+AI13+AR13+AW13+AO13</f>
        <v>11233</v>
      </c>
      <c r="C13" s="295">
        <f t="shared" si="3"/>
        <v>1745</v>
      </c>
      <c r="D13" s="295">
        <v>590</v>
      </c>
      <c r="E13" s="295">
        <v>593</v>
      </c>
      <c r="F13" s="295"/>
      <c r="G13" s="295">
        <v>562</v>
      </c>
      <c r="H13" s="295">
        <f t="shared" si="4"/>
        <v>369</v>
      </c>
      <c r="I13" s="295">
        <v>182</v>
      </c>
      <c r="J13" s="295"/>
      <c r="K13" s="295"/>
      <c r="L13" s="295"/>
      <c r="M13" s="295">
        <v>145</v>
      </c>
      <c r="N13" s="295"/>
      <c r="O13" s="295"/>
      <c r="P13" s="295"/>
      <c r="Q13" s="295">
        <v>42</v>
      </c>
      <c r="R13" s="295">
        <f t="shared" si="5"/>
        <v>291</v>
      </c>
      <c r="S13" s="295">
        <v>60</v>
      </c>
      <c r="T13" s="295">
        <v>45</v>
      </c>
      <c r="U13" s="295"/>
      <c r="V13" s="295">
        <v>80</v>
      </c>
      <c r="W13" s="295">
        <v>6</v>
      </c>
      <c r="X13" s="295">
        <v>100</v>
      </c>
      <c r="Y13" s="295"/>
      <c r="Z13" s="295">
        <f t="shared" si="6"/>
        <v>2210</v>
      </c>
      <c r="AA13" s="295">
        <v>2210</v>
      </c>
      <c r="AB13" s="295"/>
      <c r="AC13" s="295">
        <f t="shared" si="7"/>
        <v>0</v>
      </c>
      <c r="AD13" s="295"/>
      <c r="AE13" s="295">
        <f t="shared" si="8"/>
        <v>138</v>
      </c>
      <c r="AF13" s="295">
        <v>0</v>
      </c>
      <c r="AG13" s="295"/>
      <c r="AH13" s="295">
        <v>138</v>
      </c>
      <c r="AI13" s="295">
        <f t="shared" si="9"/>
        <v>5985</v>
      </c>
      <c r="AJ13" s="295">
        <v>1407</v>
      </c>
      <c r="AK13" s="295">
        <v>0</v>
      </c>
      <c r="AL13" s="295">
        <v>0</v>
      </c>
      <c r="AM13" s="295">
        <v>0</v>
      </c>
      <c r="AN13" s="295">
        <v>4578</v>
      </c>
      <c r="AO13" s="295">
        <v>495</v>
      </c>
      <c r="AP13" s="295">
        <v>495</v>
      </c>
      <c r="AQ13" s="295"/>
      <c r="AR13" s="295">
        <f t="shared" si="10"/>
        <v>0</v>
      </c>
      <c r="AS13" s="295">
        <v>0</v>
      </c>
      <c r="AT13" s="295">
        <v>0</v>
      </c>
      <c r="AU13" s="295">
        <v>0</v>
      </c>
      <c r="AV13" s="295">
        <v>0</v>
      </c>
      <c r="AW13" s="295">
        <f t="shared" si="11"/>
        <v>0</v>
      </c>
      <c r="AX13" s="295">
        <v>0</v>
      </c>
    </row>
    <row r="14" ht="24.95" customHeight="1" spans="1:50">
      <c r="A14" s="295" t="s">
        <v>343</v>
      </c>
      <c r="B14" s="330">
        <f t="shared" ref="B14:B26" si="12">C14+H14+R14+Z14+AC14+AE14+AI14+AR14+AW14</f>
        <v>6686</v>
      </c>
      <c r="C14" s="295">
        <f t="shared" si="3"/>
        <v>1395</v>
      </c>
      <c r="D14" s="295">
        <v>1052</v>
      </c>
      <c r="E14" s="295">
        <v>343</v>
      </c>
      <c r="F14" s="295"/>
      <c r="G14" s="295"/>
      <c r="H14" s="295">
        <f t="shared" si="4"/>
        <v>1672</v>
      </c>
      <c r="I14" s="295">
        <v>228</v>
      </c>
      <c r="J14" s="295"/>
      <c r="K14" s="295"/>
      <c r="L14" s="295">
        <v>10</v>
      </c>
      <c r="M14" s="295">
        <v>93</v>
      </c>
      <c r="N14" s="295"/>
      <c r="O14" s="295"/>
      <c r="P14" s="295"/>
      <c r="Q14" s="295">
        <v>1341</v>
      </c>
      <c r="R14" s="295">
        <f t="shared" si="5"/>
        <v>7</v>
      </c>
      <c r="S14" s="295"/>
      <c r="T14" s="295"/>
      <c r="U14" s="295"/>
      <c r="V14" s="295"/>
      <c r="W14" s="295">
        <v>7</v>
      </c>
      <c r="X14" s="295"/>
      <c r="Y14" s="295"/>
      <c r="Z14" s="295">
        <f t="shared" si="6"/>
        <v>2275</v>
      </c>
      <c r="AA14" s="295">
        <v>1343</v>
      </c>
      <c r="AB14" s="295">
        <v>932</v>
      </c>
      <c r="AC14" s="295">
        <f t="shared" si="7"/>
        <v>83</v>
      </c>
      <c r="AD14" s="295">
        <v>83</v>
      </c>
      <c r="AE14" s="295">
        <f t="shared" si="8"/>
        <v>0</v>
      </c>
      <c r="AF14" s="295">
        <v>0</v>
      </c>
      <c r="AG14" s="295"/>
      <c r="AH14" s="295"/>
      <c r="AI14" s="295">
        <f t="shared" si="9"/>
        <v>1254</v>
      </c>
      <c r="AJ14" s="295">
        <v>788</v>
      </c>
      <c r="AK14" s="295">
        <v>0</v>
      </c>
      <c r="AL14" s="295">
        <v>0</v>
      </c>
      <c r="AM14" s="295">
        <v>0</v>
      </c>
      <c r="AN14" s="295">
        <v>466</v>
      </c>
      <c r="AO14" s="295"/>
      <c r="AP14" s="295"/>
      <c r="AQ14" s="295"/>
      <c r="AR14" s="295">
        <f t="shared" si="10"/>
        <v>0</v>
      </c>
      <c r="AS14" s="295">
        <v>0</v>
      </c>
      <c r="AT14" s="295">
        <v>0</v>
      </c>
      <c r="AU14" s="295">
        <v>0</v>
      </c>
      <c r="AV14" s="295">
        <v>0</v>
      </c>
      <c r="AW14" s="295">
        <f t="shared" si="11"/>
        <v>0</v>
      </c>
      <c r="AX14" s="295">
        <v>0</v>
      </c>
    </row>
    <row r="15" ht="24.95" customHeight="1" spans="1:50">
      <c r="A15" s="295" t="s">
        <v>376</v>
      </c>
      <c r="B15" s="330">
        <f t="shared" si="12"/>
        <v>2027</v>
      </c>
      <c r="C15" s="295">
        <f t="shared" si="3"/>
        <v>0</v>
      </c>
      <c r="D15" s="295"/>
      <c r="E15" s="295"/>
      <c r="F15" s="295"/>
      <c r="G15" s="295"/>
      <c r="H15" s="295">
        <f t="shared" si="4"/>
        <v>586</v>
      </c>
      <c r="I15" s="295"/>
      <c r="J15" s="295"/>
      <c r="K15" s="295"/>
      <c r="L15" s="295"/>
      <c r="M15" s="295">
        <v>545</v>
      </c>
      <c r="N15" s="295"/>
      <c r="O15" s="295"/>
      <c r="P15" s="295"/>
      <c r="Q15" s="295">
        <v>41</v>
      </c>
      <c r="R15" s="295">
        <f t="shared" si="5"/>
        <v>211</v>
      </c>
      <c r="S15" s="295">
        <v>211</v>
      </c>
      <c r="T15" s="295"/>
      <c r="U15" s="295"/>
      <c r="V15" s="295"/>
      <c r="W15" s="295"/>
      <c r="X15" s="295"/>
      <c r="Y15" s="295"/>
      <c r="Z15" s="295">
        <f t="shared" si="6"/>
        <v>630</v>
      </c>
      <c r="AA15" s="295"/>
      <c r="AB15" s="295">
        <v>630</v>
      </c>
      <c r="AC15" s="295">
        <f t="shared" si="7"/>
        <v>600</v>
      </c>
      <c r="AD15" s="295">
        <v>600</v>
      </c>
      <c r="AE15" s="295">
        <f t="shared" si="8"/>
        <v>0</v>
      </c>
      <c r="AF15" s="295">
        <v>0</v>
      </c>
      <c r="AG15" s="295"/>
      <c r="AH15" s="295"/>
      <c r="AI15" s="295">
        <f t="shared" si="9"/>
        <v>0</v>
      </c>
      <c r="AJ15" s="295">
        <v>0</v>
      </c>
      <c r="AK15" s="295">
        <v>0</v>
      </c>
      <c r="AL15" s="295">
        <v>0</v>
      </c>
      <c r="AM15" s="295">
        <v>0</v>
      </c>
      <c r="AN15" s="295"/>
      <c r="AO15" s="295"/>
      <c r="AP15" s="295"/>
      <c r="AQ15" s="295"/>
      <c r="AR15" s="295">
        <f t="shared" si="10"/>
        <v>0</v>
      </c>
      <c r="AS15" s="295">
        <v>0</v>
      </c>
      <c r="AT15" s="295">
        <v>0</v>
      </c>
      <c r="AU15" s="295">
        <v>0</v>
      </c>
      <c r="AV15" s="295">
        <v>0</v>
      </c>
      <c r="AW15" s="295">
        <f t="shared" si="11"/>
        <v>0</v>
      </c>
      <c r="AX15" s="295">
        <v>0</v>
      </c>
    </row>
    <row r="16" ht="24.95" customHeight="1" spans="1:50">
      <c r="A16" s="295" t="s">
        <v>386</v>
      </c>
      <c r="B16" s="330">
        <f t="shared" si="12"/>
        <v>12132</v>
      </c>
      <c r="C16" s="295">
        <f t="shared" si="3"/>
        <v>1217</v>
      </c>
      <c r="D16" s="295">
        <v>1207</v>
      </c>
      <c r="E16" s="295">
        <v>10</v>
      </c>
      <c r="F16" s="295"/>
      <c r="G16" s="295"/>
      <c r="H16" s="295">
        <f t="shared" si="4"/>
        <v>381</v>
      </c>
      <c r="I16" s="295">
        <v>80</v>
      </c>
      <c r="J16" s="295"/>
      <c r="K16" s="295">
        <v>1</v>
      </c>
      <c r="L16" s="295"/>
      <c r="M16" s="295">
        <v>280</v>
      </c>
      <c r="N16" s="295"/>
      <c r="O16" s="295"/>
      <c r="P16" s="295">
        <v>1</v>
      </c>
      <c r="Q16" s="295">
        <v>19</v>
      </c>
      <c r="R16" s="295">
        <f t="shared" si="5"/>
        <v>512</v>
      </c>
      <c r="S16" s="295"/>
      <c r="T16" s="295">
        <v>426</v>
      </c>
      <c r="U16" s="295"/>
      <c r="V16" s="295">
        <v>86</v>
      </c>
      <c r="W16" s="295"/>
      <c r="X16" s="295"/>
      <c r="Y16" s="295"/>
      <c r="Z16" s="295">
        <f t="shared" si="6"/>
        <v>81</v>
      </c>
      <c r="AA16" s="295"/>
      <c r="AB16" s="295">
        <v>81</v>
      </c>
      <c r="AC16" s="295">
        <f t="shared" si="7"/>
        <v>5641</v>
      </c>
      <c r="AD16" s="295">
        <v>5641</v>
      </c>
      <c r="AE16" s="295">
        <f t="shared" si="8"/>
        <v>0</v>
      </c>
      <c r="AF16" s="295">
        <v>0</v>
      </c>
      <c r="AG16" s="295"/>
      <c r="AH16" s="295"/>
      <c r="AI16" s="295">
        <f t="shared" si="9"/>
        <v>4300</v>
      </c>
      <c r="AJ16" s="295">
        <v>0</v>
      </c>
      <c r="AK16" s="295">
        <v>0</v>
      </c>
      <c r="AL16" s="295">
        <v>0</v>
      </c>
      <c r="AM16" s="295">
        <v>0</v>
      </c>
      <c r="AN16" s="295">
        <v>4300</v>
      </c>
      <c r="AO16" s="295"/>
      <c r="AP16" s="295"/>
      <c r="AQ16" s="295"/>
      <c r="AR16" s="295">
        <f t="shared" si="10"/>
        <v>0</v>
      </c>
      <c r="AS16" s="295">
        <v>0</v>
      </c>
      <c r="AT16" s="295">
        <v>0</v>
      </c>
      <c r="AU16" s="295">
        <v>0</v>
      </c>
      <c r="AV16" s="295">
        <v>0</v>
      </c>
      <c r="AW16" s="295">
        <f t="shared" si="11"/>
        <v>0</v>
      </c>
      <c r="AX16" s="295">
        <v>0</v>
      </c>
    </row>
    <row r="17" ht="24.95" customHeight="1" spans="1:50">
      <c r="A17" s="295" t="s">
        <v>395</v>
      </c>
      <c r="B17" s="330">
        <f t="shared" si="12"/>
        <v>4238</v>
      </c>
      <c r="C17" s="295">
        <f t="shared" si="3"/>
        <v>233</v>
      </c>
      <c r="D17" s="295">
        <v>232</v>
      </c>
      <c r="E17" s="295">
        <v>1</v>
      </c>
      <c r="F17" s="295"/>
      <c r="G17" s="295"/>
      <c r="H17" s="295">
        <f t="shared" si="4"/>
        <v>583</v>
      </c>
      <c r="I17" s="295">
        <v>80</v>
      </c>
      <c r="J17" s="295"/>
      <c r="K17" s="295"/>
      <c r="L17" s="295">
        <v>26</v>
      </c>
      <c r="M17" s="295">
        <v>306</v>
      </c>
      <c r="N17" s="295"/>
      <c r="O17" s="295"/>
      <c r="P17" s="295">
        <v>16</v>
      </c>
      <c r="Q17" s="295">
        <v>155</v>
      </c>
      <c r="R17" s="295">
        <f t="shared" si="5"/>
        <v>438</v>
      </c>
      <c r="S17" s="295"/>
      <c r="T17" s="295">
        <v>436</v>
      </c>
      <c r="U17" s="295"/>
      <c r="V17" s="295"/>
      <c r="W17" s="295">
        <v>2</v>
      </c>
      <c r="X17" s="295"/>
      <c r="Y17" s="295"/>
      <c r="Z17" s="295">
        <f t="shared" si="6"/>
        <v>174</v>
      </c>
      <c r="AA17" s="295">
        <v>91</v>
      </c>
      <c r="AB17" s="295">
        <v>83</v>
      </c>
      <c r="AC17" s="295">
        <f t="shared" si="7"/>
        <v>2101</v>
      </c>
      <c r="AD17" s="295">
        <v>2101</v>
      </c>
      <c r="AE17" s="295">
        <f t="shared" si="8"/>
        <v>0</v>
      </c>
      <c r="AF17" s="295">
        <v>0</v>
      </c>
      <c r="AG17" s="295"/>
      <c r="AH17" s="295"/>
      <c r="AI17" s="295">
        <f t="shared" si="9"/>
        <v>709</v>
      </c>
      <c r="AJ17" s="295">
        <v>0</v>
      </c>
      <c r="AK17" s="295">
        <v>0</v>
      </c>
      <c r="AL17" s="295">
        <v>122</v>
      </c>
      <c r="AM17" s="295">
        <v>0</v>
      </c>
      <c r="AN17" s="295">
        <v>587</v>
      </c>
      <c r="AO17" s="295"/>
      <c r="AP17" s="295"/>
      <c r="AQ17" s="295"/>
      <c r="AR17" s="295">
        <f t="shared" si="10"/>
        <v>0</v>
      </c>
      <c r="AS17" s="295">
        <v>0</v>
      </c>
      <c r="AT17" s="295">
        <v>0</v>
      </c>
      <c r="AU17" s="295">
        <v>0</v>
      </c>
      <c r="AV17" s="295">
        <v>0</v>
      </c>
      <c r="AW17" s="295">
        <f t="shared" si="11"/>
        <v>0</v>
      </c>
      <c r="AX17" s="295">
        <v>0</v>
      </c>
    </row>
    <row r="18" ht="24.95" customHeight="1" spans="1:50">
      <c r="A18" s="295" t="s">
        <v>434</v>
      </c>
      <c r="B18" s="330">
        <f t="shared" si="12"/>
        <v>118</v>
      </c>
      <c r="C18" s="295">
        <f t="shared" si="3"/>
        <v>0</v>
      </c>
      <c r="D18" s="295"/>
      <c r="E18" s="295"/>
      <c r="F18" s="295"/>
      <c r="G18" s="295"/>
      <c r="H18" s="295">
        <f t="shared" si="4"/>
        <v>0</v>
      </c>
      <c r="I18" s="295"/>
      <c r="J18" s="295"/>
      <c r="K18" s="295"/>
      <c r="L18" s="295"/>
      <c r="M18" s="295"/>
      <c r="N18" s="295"/>
      <c r="O18" s="295"/>
      <c r="P18" s="295"/>
      <c r="Q18" s="295"/>
      <c r="R18" s="295">
        <f t="shared" si="5"/>
        <v>118</v>
      </c>
      <c r="S18" s="295"/>
      <c r="T18" s="295">
        <v>118</v>
      </c>
      <c r="U18" s="295"/>
      <c r="V18" s="295"/>
      <c r="W18" s="295"/>
      <c r="X18" s="295"/>
      <c r="Y18" s="295"/>
      <c r="Z18" s="295">
        <f t="shared" si="6"/>
        <v>0</v>
      </c>
      <c r="AA18" s="295"/>
      <c r="AB18" s="295"/>
      <c r="AC18" s="295">
        <f t="shared" si="7"/>
        <v>0</v>
      </c>
      <c r="AD18" s="295"/>
      <c r="AE18" s="295">
        <f t="shared" si="8"/>
        <v>0</v>
      </c>
      <c r="AF18" s="295">
        <v>0</v>
      </c>
      <c r="AG18" s="295"/>
      <c r="AH18" s="295"/>
      <c r="AI18" s="295">
        <f t="shared" si="9"/>
        <v>0</v>
      </c>
      <c r="AJ18" s="295">
        <v>0</v>
      </c>
      <c r="AK18" s="295">
        <v>0</v>
      </c>
      <c r="AL18" s="295">
        <v>0</v>
      </c>
      <c r="AM18" s="295">
        <v>0</v>
      </c>
      <c r="AN18" s="295"/>
      <c r="AO18" s="295"/>
      <c r="AP18" s="295"/>
      <c r="AQ18" s="295"/>
      <c r="AR18" s="295">
        <f t="shared" si="10"/>
        <v>0</v>
      </c>
      <c r="AS18" s="295">
        <v>0</v>
      </c>
      <c r="AT18" s="295">
        <v>0</v>
      </c>
      <c r="AU18" s="295">
        <v>0</v>
      </c>
      <c r="AV18" s="295">
        <v>0</v>
      </c>
      <c r="AW18" s="295">
        <f t="shared" si="11"/>
        <v>0</v>
      </c>
      <c r="AX18" s="295">
        <v>0</v>
      </c>
    </row>
    <row r="19" s="276" customFormat="1" ht="24.95" customHeight="1" spans="1:50">
      <c r="A19" s="297" t="s">
        <v>439</v>
      </c>
      <c r="B19" s="330">
        <f t="shared" si="12"/>
        <v>102</v>
      </c>
      <c r="C19" s="295">
        <f t="shared" si="3"/>
        <v>25</v>
      </c>
      <c r="D19" s="331">
        <v>25</v>
      </c>
      <c r="E19" s="331"/>
      <c r="F19" s="331"/>
      <c r="G19" s="331"/>
      <c r="H19" s="295">
        <f t="shared" si="4"/>
        <v>14</v>
      </c>
      <c r="I19" s="331">
        <v>9</v>
      </c>
      <c r="J19" s="331"/>
      <c r="K19" s="331"/>
      <c r="L19" s="331"/>
      <c r="M19" s="331"/>
      <c r="N19" s="331"/>
      <c r="O19" s="331"/>
      <c r="P19" s="331"/>
      <c r="Q19" s="331">
        <v>5</v>
      </c>
      <c r="R19" s="295">
        <f t="shared" si="5"/>
        <v>0</v>
      </c>
      <c r="S19" s="331"/>
      <c r="T19" s="331"/>
      <c r="U19" s="331"/>
      <c r="V19" s="331"/>
      <c r="W19" s="331"/>
      <c r="X19" s="331"/>
      <c r="Y19" s="331"/>
      <c r="Z19" s="295">
        <f t="shared" si="6"/>
        <v>0</v>
      </c>
      <c r="AA19" s="331"/>
      <c r="AB19" s="331"/>
      <c r="AC19" s="295">
        <f t="shared" si="7"/>
        <v>0</v>
      </c>
      <c r="AD19" s="331"/>
      <c r="AE19" s="295">
        <f t="shared" si="8"/>
        <v>63</v>
      </c>
      <c r="AF19" s="331">
        <v>0</v>
      </c>
      <c r="AG19" s="331"/>
      <c r="AH19" s="331">
        <v>63</v>
      </c>
      <c r="AI19" s="295">
        <f t="shared" si="9"/>
        <v>0</v>
      </c>
      <c r="AJ19" s="331">
        <v>0</v>
      </c>
      <c r="AK19" s="331">
        <v>0</v>
      </c>
      <c r="AL19" s="331">
        <v>0</v>
      </c>
      <c r="AM19" s="331">
        <v>0</v>
      </c>
      <c r="AN19" s="331"/>
      <c r="AO19" s="331"/>
      <c r="AP19" s="331"/>
      <c r="AQ19" s="331"/>
      <c r="AR19" s="295">
        <f t="shared" si="10"/>
        <v>0</v>
      </c>
      <c r="AS19" s="331">
        <v>0</v>
      </c>
      <c r="AT19" s="331">
        <v>0</v>
      </c>
      <c r="AU19" s="331">
        <v>0</v>
      </c>
      <c r="AV19" s="331">
        <v>0</v>
      </c>
      <c r="AW19" s="295">
        <f t="shared" si="11"/>
        <v>0</v>
      </c>
      <c r="AX19" s="331">
        <v>0</v>
      </c>
    </row>
    <row r="20" ht="24.95" customHeight="1" spans="1:50">
      <c r="A20" s="295" t="s">
        <v>448</v>
      </c>
      <c r="B20" s="330">
        <f t="shared" si="12"/>
        <v>37</v>
      </c>
      <c r="C20" s="295">
        <f t="shared" si="3"/>
        <v>17</v>
      </c>
      <c r="D20" s="295">
        <v>17</v>
      </c>
      <c r="E20" s="295"/>
      <c r="F20" s="295"/>
      <c r="G20" s="295"/>
      <c r="H20" s="295">
        <f t="shared" si="4"/>
        <v>20</v>
      </c>
      <c r="I20" s="295">
        <v>6</v>
      </c>
      <c r="J20" s="295"/>
      <c r="K20" s="295"/>
      <c r="L20" s="295"/>
      <c r="M20" s="295">
        <v>14</v>
      </c>
      <c r="N20" s="295"/>
      <c r="O20" s="295"/>
      <c r="P20" s="295"/>
      <c r="Q20" s="295"/>
      <c r="R20" s="295">
        <f t="shared" si="5"/>
        <v>0</v>
      </c>
      <c r="S20" s="295"/>
      <c r="T20" s="295"/>
      <c r="U20" s="295"/>
      <c r="V20" s="295"/>
      <c r="W20" s="295"/>
      <c r="X20" s="295"/>
      <c r="Y20" s="295"/>
      <c r="Z20" s="295">
        <f t="shared" si="6"/>
        <v>0</v>
      </c>
      <c r="AA20" s="295"/>
      <c r="AB20" s="295"/>
      <c r="AC20" s="295">
        <f t="shared" si="7"/>
        <v>0</v>
      </c>
      <c r="AD20" s="295"/>
      <c r="AE20" s="295">
        <f t="shared" si="8"/>
        <v>0</v>
      </c>
      <c r="AF20" s="295">
        <v>0</v>
      </c>
      <c r="AG20" s="295"/>
      <c r="AH20" s="295"/>
      <c r="AI20" s="295">
        <f t="shared" si="9"/>
        <v>0</v>
      </c>
      <c r="AJ20" s="295">
        <v>0</v>
      </c>
      <c r="AK20" s="295">
        <v>0</v>
      </c>
      <c r="AL20" s="295">
        <v>0</v>
      </c>
      <c r="AM20" s="295">
        <v>0</v>
      </c>
      <c r="AN20" s="295"/>
      <c r="AO20" s="295"/>
      <c r="AP20" s="295"/>
      <c r="AQ20" s="295"/>
      <c r="AR20" s="295">
        <f t="shared" si="10"/>
        <v>0</v>
      </c>
      <c r="AS20" s="295">
        <v>0</v>
      </c>
      <c r="AT20" s="295">
        <v>0</v>
      </c>
      <c r="AU20" s="295">
        <v>0</v>
      </c>
      <c r="AV20" s="295">
        <v>0</v>
      </c>
      <c r="AW20" s="295">
        <f t="shared" si="11"/>
        <v>0</v>
      </c>
      <c r="AX20" s="295">
        <v>0</v>
      </c>
    </row>
    <row r="21" ht="24.95" customHeight="1" spans="1:50">
      <c r="A21" s="295" t="s">
        <v>453</v>
      </c>
      <c r="B21" s="330">
        <f t="shared" si="12"/>
        <v>10</v>
      </c>
      <c r="C21" s="295">
        <f t="shared" si="3"/>
        <v>0</v>
      </c>
      <c r="D21" s="295"/>
      <c r="E21" s="295"/>
      <c r="F21" s="295"/>
      <c r="G21" s="295"/>
      <c r="H21" s="295">
        <f t="shared" si="4"/>
        <v>0</v>
      </c>
      <c r="I21" s="295"/>
      <c r="J21" s="295"/>
      <c r="K21" s="295"/>
      <c r="L21" s="295"/>
      <c r="M21" s="295"/>
      <c r="N21" s="295"/>
      <c r="O21" s="295"/>
      <c r="P21" s="295"/>
      <c r="Q21" s="295"/>
      <c r="R21" s="295">
        <f t="shared" si="5"/>
        <v>0</v>
      </c>
      <c r="S21" s="295"/>
      <c r="T21" s="295"/>
      <c r="U21" s="295"/>
      <c r="V21" s="295"/>
      <c r="W21" s="295"/>
      <c r="X21" s="295"/>
      <c r="Y21" s="295"/>
      <c r="Z21" s="295">
        <f t="shared" si="6"/>
        <v>10</v>
      </c>
      <c r="AA21" s="295"/>
      <c r="AB21" s="295">
        <v>10</v>
      </c>
      <c r="AC21" s="295">
        <f t="shared" si="7"/>
        <v>0</v>
      </c>
      <c r="AD21" s="295"/>
      <c r="AE21" s="295">
        <f t="shared" si="8"/>
        <v>0</v>
      </c>
      <c r="AF21" s="295"/>
      <c r="AG21" s="295"/>
      <c r="AH21" s="295"/>
      <c r="AI21" s="295">
        <f t="shared" si="9"/>
        <v>0</v>
      </c>
      <c r="AJ21" s="295"/>
      <c r="AK21" s="295"/>
      <c r="AL21" s="295"/>
      <c r="AM21" s="295"/>
      <c r="AN21" s="295"/>
      <c r="AO21" s="295"/>
      <c r="AP21" s="295"/>
      <c r="AQ21" s="295"/>
      <c r="AR21" s="295">
        <f t="shared" si="10"/>
        <v>0</v>
      </c>
      <c r="AS21" s="295"/>
      <c r="AT21" s="295"/>
      <c r="AU21" s="295"/>
      <c r="AV21" s="295"/>
      <c r="AW21" s="295">
        <f t="shared" si="11"/>
        <v>0</v>
      </c>
      <c r="AX21" s="295"/>
    </row>
    <row r="22" ht="24.95" customHeight="1" spans="1:50">
      <c r="A22" s="295" t="s">
        <v>457</v>
      </c>
      <c r="B22" s="330">
        <f t="shared" si="12"/>
        <v>5</v>
      </c>
      <c r="C22" s="295">
        <f t="shared" si="3"/>
        <v>0</v>
      </c>
      <c r="D22" s="295"/>
      <c r="E22" s="295"/>
      <c r="F22" s="295"/>
      <c r="G22" s="295"/>
      <c r="H22" s="295">
        <f t="shared" si="4"/>
        <v>5</v>
      </c>
      <c r="I22" s="295"/>
      <c r="J22" s="295"/>
      <c r="K22" s="295"/>
      <c r="L22" s="295"/>
      <c r="M22" s="295"/>
      <c r="N22" s="295"/>
      <c r="O22" s="295"/>
      <c r="P22" s="295"/>
      <c r="Q22" s="295">
        <v>5</v>
      </c>
      <c r="R22" s="295">
        <f t="shared" si="5"/>
        <v>0</v>
      </c>
      <c r="S22" s="295"/>
      <c r="T22" s="295"/>
      <c r="U22" s="295"/>
      <c r="V22" s="295"/>
      <c r="W22" s="295"/>
      <c r="X22" s="295"/>
      <c r="Y22" s="295"/>
      <c r="Z22" s="295">
        <f t="shared" si="6"/>
        <v>0</v>
      </c>
      <c r="AA22" s="295"/>
      <c r="AB22" s="295"/>
      <c r="AC22" s="295">
        <f t="shared" si="7"/>
        <v>0</v>
      </c>
      <c r="AD22" s="295"/>
      <c r="AE22" s="295">
        <f t="shared" si="8"/>
        <v>0</v>
      </c>
      <c r="AF22" s="295">
        <v>0</v>
      </c>
      <c r="AG22" s="295"/>
      <c r="AH22" s="295"/>
      <c r="AI22" s="295">
        <f t="shared" si="9"/>
        <v>0</v>
      </c>
      <c r="AJ22" s="295">
        <v>0</v>
      </c>
      <c r="AK22" s="295">
        <v>0</v>
      </c>
      <c r="AL22" s="295">
        <v>0</v>
      </c>
      <c r="AM22" s="295">
        <v>0</v>
      </c>
      <c r="AN22" s="295"/>
      <c r="AO22" s="295"/>
      <c r="AP22" s="295"/>
      <c r="AQ22" s="295"/>
      <c r="AR22" s="295">
        <f t="shared" si="10"/>
        <v>0</v>
      </c>
      <c r="AS22" s="295">
        <v>0</v>
      </c>
      <c r="AT22" s="295">
        <v>0</v>
      </c>
      <c r="AU22" s="295">
        <v>0</v>
      </c>
      <c r="AV22" s="295">
        <v>0</v>
      </c>
      <c r="AW22" s="295">
        <f t="shared" si="11"/>
        <v>0</v>
      </c>
      <c r="AX22" s="295">
        <v>0</v>
      </c>
    </row>
    <row r="23" ht="24.95" customHeight="1" spans="1:50">
      <c r="A23" s="295" t="s">
        <v>465</v>
      </c>
      <c r="B23" s="330">
        <f t="shared" si="12"/>
        <v>6396</v>
      </c>
      <c r="C23" s="295">
        <f t="shared" si="3"/>
        <v>354</v>
      </c>
      <c r="D23" s="295"/>
      <c r="E23" s="295"/>
      <c r="F23" s="295">
        <v>354</v>
      </c>
      <c r="G23" s="295"/>
      <c r="H23" s="295">
        <f t="shared" si="4"/>
        <v>55</v>
      </c>
      <c r="I23" s="295"/>
      <c r="J23" s="295"/>
      <c r="K23" s="295"/>
      <c r="L23" s="295"/>
      <c r="M23" s="295">
        <v>55</v>
      </c>
      <c r="N23" s="295"/>
      <c r="O23" s="295"/>
      <c r="P23" s="295"/>
      <c r="Q23" s="295"/>
      <c r="R23" s="295">
        <f t="shared" si="5"/>
        <v>4636</v>
      </c>
      <c r="S23" s="295"/>
      <c r="T23" s="295">
        <v>2000</v>
      </c>
      <c r="U23" s="295"/>
      <c r="V23" s="295"/>
      <c r="W23" s="295"/>
      <c r="X23" s="295"/>
      <c r="Y23" s="295">
        <v>2636</v>
      </c>
      <c r="Z23" s="295">
        <f t="shared" si="6"/>
        <v>1351</v>
      </c>
      <c r="AA23" s="295">
        <v>1351</v>
      </c>
      <c r="AB23" s="295"/>
      <c r="AC23" s="295">
        <f t="shared" si="7"/>
        <v>0</v>
      </c>
      <c r="AD23" s="295"/>
      <c r="AE23" s="295">
        <f t="shared" si="8"/>
        <v>0</v>
      </c>
      <c r="AF23" s="295">
        <v>0</v>
      </c>
      <c r="AG23" s="295"/>
      <c r="AH23" s="295"/>
      <c r="AI23" s="295">
        <f t="shared" si="9"/>
        <v>0</v>
      </c>
      <c r="AJ23" s="295">
        <v>0</v>
      </c>
      <c r="AK23" s="295">
        <v>0</v>
      </c>
      <c r="AL23" s="295">
        <v>0</v>
      </c>
      <c r="AM23" s="295">
        <v>0</v>
      </c>
      <c r="AN23" s="295"/>
      <c r="AO23" s="295"/>
      <c r="AP23" s="295"/>
      <c r="AQ23" s="295"/>
      <c r="AR23" s="295">
        <f t="shared" si="10"/>
        <v>0</v>
      </c>
      <c r="AS23" s="295">
        <v>0</v>
      </c>
      <c r="AT23" s="295">
        <v>0</v>
      </c>
      <c r="AU23" s="295">
        <v>0</v>
      </c>
      <c r="AV23" s="295">
        <v>0</v>
      </c>
      <c r="AW23" s="295">
        <f t="shared" si="11"/>
        <v>0</v>
      </c>
      <c r="AX23" s="295">
        <v>0</v>
      </c>
    </row>
    <row r="24" ht="24.95" customHeight="1" spans="1:50">
      <c r="A24" s="295" t="s">
        <v>478</v>
      </c>
      <c r="B24" s="330">
        <f t="shared" si="12"/>
        <v>805</v>
      </c>
      <c r="C24" s="295">
        <f t="shared" si="3"/>
        <v>23</v>
      </c>
      <c r="D24" s="295">
        <v>23</v>
      </c>
      <c r="E24" s="295"/>
      <c r="F24" s="295"/>
      <c r="G24" s="295"/>
      <c r="H24" s="295">
        <f t="shared" si="4"/>
        <v>65</v>
      </c>
      <c r="I24" s="295">
        <v>22</v>
      </c>
      <c r="J24" s="295"/>
      <c r="K24" s="295"/>
      <c r="L24" s="295"/>
      <c r="M24" s="295">
        <v>42</v>
      </c>
      <c r="N24" s="295"/>
      <c r="O24" s="295"/>
      <c r="P24" s="295"/>
      <c r="Q24" s="295">
        <v>1</v>
      </c>
      <c r="R24" s="295">
        <f t="shared" si="5"/>
        <v>16</v>
      </c>
      <c r="S24" s="295"/>
      <c r="T24" s="295">
        <v>16</v>
      </c>
      <c r="U24" s="295"/>
      <c r="V24" s="295"/>
      <c r="W24" s="295"/>
      <c r="X24" s="295"/>
      <c r="Y24" s="295"/>
      <c r="Z24" s="295">
        <f t="shared" si="6"/>
        <v>260</v>
      </c>
      <c r="AA24" s="295"/>
      <c r="AB24" s="295">
        <v>260</v>
      </c>
      <c r="AC24" s="295">
        <f t="shared" si="7"/>
        <v>0</v>
      </c>
      <c r="AD24" s="295"/>
      <c r="AE24" s="295">
        <f t="shared" si="8"/>
        <v>0</v>
      </c>
      <c r="AF24" s="295">
        <v>0</v>
      </c>
      <c r="AG24" s="295"/>
      <c r="AH24" s="295"/>
      <c r="AI24" s="295">
        <f t="shared" si="9"/>
        <v>441</v>
      </c>
      <c r="AJ24" s="295">
        <v>0</v>
      </c>
      <c r="AK24" s="295">
        <v>0</v>
      </c>
      <c r="AL24" s="295">
        <v>0</v>
      </c>
      <c r="AM24" s="295">
        <v>0</v>
      </c>
      <c r="AN24" s="295">
        <v>441</v>
      </c>
      <c r="AO24" s="295"/>
      <c r="AP24" s="295"/>
      <c r="AQ24" s="295"/>
      <c r="AR24" s="295">
        <f t="shared" si="10"/>
        <v>0</v>
      </c>
      <c r="AS24" s="295">
        <v>0</v>
      </c>
      <c r="AT24" s="295">
        <v>0</v>
      </c>
      <c r="AU24" s="295">
        <v>0</v>
      </c>
      <c r="AV24" s="295">
        <v>0</v>
      </c>
      <c r="AW24" s="295">
        <f t="shared" si="11"/>
        <v>0</v>
      </c>
      <c r="AX24" s="295">
        <v>0</v>
      </c>
    </row>
    <row r="25" ht="24.95" customHeight="1" spans="1:50">
      <c r="A25" s="295" t="s">
        <v>488</v>
      </c>
      <c r="B25" s="330">
        <f t="shared" si="12"/>
        <v>0</v>
      </c>
      <c r="C25" s="295">
        <f t="shared" si="3"/>
        <v>0</v>
      </c>
      <c r="D25" s="295"/>
      <c r="E25" s="295"/>
      <c r="F25" s="295"/>
      <c r="G25" s="295"/>
      <c r="H25" s="295">
        <f t="shared" si="4"/>
        <v>0</v>
      </c>
      <c r="I25" s="295"/>
      <c r="J25" s="295"/>
      <c r="K25" s="295"/>
      <c r="L25" s="295"/>
      <c r="M25" s="295"/>
      <c r="N25" s="295"/>
      <c r="O25" s="295"/>
      <c r="P25" s="295"/>
      <c r="Q25" s="295"/>
      <c r="R25" s="295">
        <f t="shared" si="5"/>
        <v>0</v>
      </c>
      <c r="S25" s="295"/>
      <c r="T25" s="295"/>
      <c r="U25" s="295"/>
      <c r="V25" s="295"/>
      <c r="W25" s="295"/>
      <c r="X25" s="295"/>
      <c r="Y25" s="295"/>
      <c r="Z25" s="295">
        <f t="shared" si="6"/>
        <v>0</v>
      </c>
      <c r="AA25" s="295"/>
      <c r="AB25" s="295"/>
      <c r="AC25" s="295">
        <f t="shared" si="7"/>
        <v>0</v>
      </c>
      <c r="AD25" s="295"/>
      <c r="AE25" s="295">
        <f t="shared" si="8"/>
        <v>0</v>
      </c>
      <c r="AF25" s="295">
        <v>0</v>
      </c>
      <c r="AG25" s="295"/>
      <c r="AH25" s="295"/>
      <c r="AI25" s="295">
        <f t="shared" si="9"/>
        <v>0</v>
      </c>
      <c r="AJ25" s="295">
        <v>0</v>
      </c>
      <c r="AK25" s="295">
        <v>0</v>
      </c>
      <c r="AL25" s="295">
        <v>0</v>
      </c>
      <c r="AM25" s="295">
        <v>0</v>
      </c>
      <c r="AN25" s="295"/>
      <c r="AO25" s="295"/>
      <c r="AP25" s="295"/>
      <c r="AQ25" s="295"/>
      <c r="AR25" s="295">
        <f t="shared" si="10"/>
        <v>0</v>
      </c>
      <c r="AS25" s="295"/>
      <c r="AT25" s="295">
        <v>0</v>
      </c>
      <c r="AU25" s="295">
        <v>0</v>
      </c>
      <c r="AV25" s="295">
        <v>0</v>
      </c>
      <c r="AW25" s="295">
        <f t="shared" si="11"/>
        <v>0</v>
      </c>
      <c r="AX25" s="295"/>
    </row>
    <row r="26" ht="24.95" customHeight="1" spans="1:50">
      <c r="A26" s="295" t="s">
        <v>496</v>
      </c>
      <c r="B26" s="330">
        <f t="shared" si="12"/>
        <v>4085</v>
      </c>
      <c r="C26" s="295">
        <f t="shared" si="3"/>
        <v>0</v>
      </c>
      <c r="D26" s="295"/>
      <c r="E26" s="295"/>
      <c r="F26" s="295"/>
      <c r="G26" s="295"/>
      <c r="H26" s="295">
        <f t="shared" si="4"/>
        <v>0</v>
      </c>
      <c r="I26" s="295"/>
      <c r="J26" s="295"/>
      <c r="K26" s="295"/>
      <c r="L26" s="295"/>
      <c r="M26" s="295"/>
      <c r="N26" s="295"/>
      <c r="O26" s="295"/>
      <c r="P26" s="295"/>
      <c r="Q26" s="295"/>
      <c r="R26" s="295">
        <f t="shared" si="5"/>
        <v>0</v>
      </c>
      <c r="S26" s="295"/>
      <c r="T26" s="295"/>
      <c r="U26" s="295"/>
      <c r="V26" s="295"/>
      <c r="W26" s="295"/>
      <c r="X26" s="295"/>
      <c r="Y26" s="295"/>
      <c r="Z26" s="295">
        <f t="shared" si="6"/>
        <v>0</v>
      </c>
      <c r="AA26" s="295"/>
      <c r="AB26" s="295"/>
      <c r="AC26" s="295">
        <f t="shared" si="7"/>
        <v>0</v>
      </c>
      <c r="AD26" s="295"/>
      <c r="AE26" s="295">
        <f t="shared" si="8"/>
        <v>0</v>
      </c>
      <c r="AF26" s="295">
        <v>0</v>
      </c>
      <c r="AG26" s="295"/>
      <c r="AH26" s="295"/>
      <c r="AI26" s="295">
        <f t="shared" si="9"/>
        <v>0</v>
      </c>
      <c r="AJ26" s="295">
        <v>0</v>
      </c>
      <c r="AK26" s="295">
        <v>0</v>
      </c>
      <c r="AL26" s="295">
        <v>0</v>
      </c>
      <c r="AM26" s="295">
        <v>0</v>
      </c>
      <c r="AN26" s="295"/>
      <c r="AO26" s="295"/>
      <c r="AP26" s="295"/>
      <c r="AQ26" s="295"/>
      <c r="AR26" s="295">
        <f t="shared" si="10"/>
        <v>4085</v>
      </c>
      <c r="AS26" s="295">
        <v>4085</v>
      </c>
      <c r="AT26" s="295">
        <v>0</v>
      </c>
      <c r="AU26" s="295">
        <v>0</v>
      </c>
      <c r="AV26" s="295">
        <v>0</v>
      </c>
      <c r="AW26" s="295">
        <f t="shared" si="11"/>
        <v>0</v>
      </c>
      <c r="AX26" s="295">
        <v>0</v>
      </c>
    </row>
  </sheetData>
  <mergeCells count="14">
    <mergeCell ref="A2:AX2"/>
    <mergeCell ref="AW3:AX3"/>
    <mergeCell ref="C4:G4"/>
    <mergeCell ref="H4:Q4"/>
    <mergeCell ref="R4:Y4"/>
    <mergeCell ref="Z4:AB4"/>
    <mergeCell ref="AC4:AD4"/>
    <mergeCell ref="AE4:AH4"/>
    <mergeCell ref="AI4:AN4"/>
    <mergeCell ref="AO4:AQ4"/>
    <mergeCell ref="AR4:AV4"/>
    <mergeCell ref="AW4:AX4"/>
    <mergeCell ref="A4:A5"/>
    <mergeCell ref="B4:B5"/>
  </mergeCells>
  <printOptions horizontalCentered="1"/>
  <pageMargins left="0.0784722222222222" right="0.0784722222222222" top="0.865277777777778" bottom="0.865277777777778" header="0.511805555555556" footer="0.511805555555556"/>
  <pageSetup paperSize="8" scale="6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290"/>
  <sheetViews>
    <sheetView topLeftCell="A279" workbookViewId="0">
      <selection activeCell="D290" sqref="D290"/>
    </sheetView>
  </sheetViews>
  <sheetFormatPr defaultColWidth="9" defaultRowHeight="14.25" outlineLevelCol="4"/>
  <cols>
    <col min="1" max="1" width="7.5" customWidth="1"/>
    <col min="2" max="2" width="8.875" customWidth="1"/>
    <col min="3" max="3" width="8" customWidth="1"/>
    <col min="4" max="4" width="43.75" customWidth="1"/>
    <col min="5" max="5" width="19.25" customWidth="1"/>
  </cols>
  <sheetData>
    <row r="1" s="235" customFormat="1" ht="29.1" customHeight="1" spans="1:5">
      <c r="A1" s="54" t="s">
        <v>551</v>
      </c>
      <c r="B1" s="54"/>
      <c r="E1" s="236"/>
    </row>
    <row r="2" s="235" customFormat="1" ht="42.95" customHeight="1" spans="1:5">
      <c r="A2" s="7" t="s">
        <v>552</v>
      </c>
      <c r="B2" s="7"/>
      <c r="C2" s="7"/>
      <c r="D2" s="7"/>
      <c r="E2" s="7"/>
    </row>
    <row r="3" s="186" customFormat="1" ht="27.95" customHeight="1" spans="1:5">
      <c r="A3" s="301"/>
      <c r="B3" s="302"/>
      <c r="C3" s="302"/>
      <c r="D3" s="77"/>
      <c r="E3" s="77" t="s">
        <v>49</v>
      </c>
    </row>
    <row r="4" s="245" customFormat="1" ht="27" customHeight="1" spans="1:5">
      <c r="A4" s="303" t="s">
        <v>158</v>
      </c>
      <c r="B4" s="304"/>
      <c r="C4" s="305"/>
      <c r="D4" s="306" t="s">
        <v>159</v>
      </c>
      <c r="E4" s="144" t="s">
        <v>553</v>
      </c>
    </row>
    <row r="5" s="189" customFormat="1" ht="27" customHeight="1" spans="1:5">
      <c r="A5" s="307" t="s">
        <v>160</v>
      </c>
      <c r="B5" s="308" t="s">
        <v>161</v>
      </c>
      <c r="C5" s="308" t="s">
        <v>162</v>
      </c>
      <c r="D5" s="309"/>
      <c r="E5" s="144"/>
    </row>
    <row r="6" s="189" customFormat="1" ht="27" customHeight="1" spans="1:5">
      <c r="A6" s="310"/>
      <c r="B6" s="311"/>
      <c r="C6" s="311"/>
      <c r="D6" s="118" t="s">
        <v>163</v>
      </c>
      <c r="E6" s="144">
        <f>E7+E68+E71+E84+E100+E105+E118+E159+E190+E197+E206+E242+E245+E254+E260+E258+E267+E272+E277+E285+E287+E289</f>
        <v>28995</v>
      </c>
    </row>
    <row r="7" s="189" customFormat="1" ht="27" customHeight="1" spans="1:5">
      <c r="A7" s="312" t="s">
        <v>164</v>
      </c>
      <c r="B7" s="159"/>
      <c r="C7" s="117"/>
      <c r="D7" s="159" t="s">
        <v>165</v>
      </c>
      <c r="E7" s="313">
        <f>SUM(E8:E67)</f>
        <v>3113</v>
      </c>
    </row>
    <row r="8" s="189" customFormat="1" ht="27" customHeight="1" spans="1:5">
      <c r="A8" s="312" t="s">
        <v>166</v>
      </c>
      <c r="B8" s="159" t="s">
        <v>167</v>
      </c>
      <c r="C8" s="117" t="s">
        <v>168</v>
      </c>
      <c r="D8" s="159" t="s">
        <v>169</v>
      </c>
      <c r="E8" s="313"/>
    </row>
    <row r="9" s="189" customFormat="1" ht="27" customHeight="1" spans="1:5">
      <c r="A9" s="312" t="s">
        <v>166</v>
      </c>
      <c r="B9" s="159" t="s">
        <v>167</v>
      </c>
      <c r="C9" s="117" t="s">
        <v>170</v>
      </c>
      <c r="D9" s="159" t="s">
        <v>171</v>
      </c>
      <c r="E9" s="313"/>
    </row>
    <row r="10" s="189" customFormat="1" ht="27" customHeight="1" spans="1:5">
      <c r="A10" s="312" t="s">
        <v>166</v>
      </c>
      <c r="B10" s="159" t="s">
        <v>167</v>
      </c>
      <c r="C10" s="117" t="s">
        <v>172</v>
      </c>
      <c r="D10" s="159" t="s">
        <v>173</v>
      </c>
      <c r="E10" s="313"/>
    </row>
    <row r="11" s="189" customFormat="1" ht="27" customHeight="1" spans="1:5">
      <c r="A11" s="312" t="s">
        <v>166</v>
      </c>
      <c r="B11" s="159" t="s">
        <v>167</v>
      </c>
      <c r="C11" s="117" t="s">
        <v>174</v>
      </c>
      <c r="D11" s="159" t="s">
        <v>175</v>
      </c>
      <c r="E11" s="313"/>
    </row>
    <row r="12" s="189" customFormat="1" ht="27" customHeight="1" spans="1:5">
      <c r="A12" s="312" t="s">
        <v>166</v>
      </c>
      <c r="B12" s="159" t="s">
        <v>176</v>
      </c>
      <c r="C12" s="117" t="s">
        <v>168</v>
      </c>
      <c r="D12" s="159" t="s">
        <v>169</v>
      </c>
      <c r="E12" s="314"/>
    </row>
    <row r="13" s="189" customFormat="1" ht="27" customHeight="1" spans="1:5">
      <c r="A13" s="312" t="s">
        <v>166</v>
      </c>
      <c r="B13" s="159" t="s">
        <v>176</v>
      </c>
      <c r="C13" s="117" t="s">
        <v>170</v>
      </c>
      <c r="D13" s="159" t="s">
        <v>177</v>
      </c>
      <c r="E13" s="313"/>
    </row>
    <row r="14" s="189" customFormat="1" ht="27" customHeight="1" spans="1:5">
      <c r="A14" s="312" t="s">
        <v>166</v>
      </c>
      <c r="B14" s="159" t="s">
        <v>176</v>
      </c>
      <c r="C14" s="117" t="s">
        <v>178</v>
      </c>
      <c r="D14" s="159" t="s">
        <v>179</v>
      </c>
      <c r="E14" s="313"/>
    </row>
    <row r="15" s="189" customFormat="1" ht="27" customHeight="1" spans="1:5">
      <c r="A15" s="312" t="s">
        <v>166</v>
      </c>
      <c r="B15" s="159" t="s">
        <v>176</v>
      </c>
      <c r="C15" s="117" t="s">
        <v>180</v>
      </c>
      <c r="D15" s="159" t="s">
        <v>181</v>
      </c>
      <c r="E15" s="313"/>
    </row>
    <row r="16" s="189" customFormat="1" ht="27" customHeight="1" spans="1:5">
      <c r="A16" s="312" t="s">
        <v>166</v>
      </c>
      <c r="B16" s="159" t="s">
        <v>182</v>
      </c>
      <c r="C16" s="117" t="s">
        <v>168</v>
      </c>
      <c r="D16" s="159" t="s">
        <v>169</v>
      </c>
      <c r="E16" s="296">
        <v>2089</v>
      </c>
    </row>
    <row r="17" s="189" customFormat="1" ht="27" customHeight="1" spans="1:5">
      <c r="A17" s="312" t="s">
        <v>166</v>
      </c>
      <c r="B17" s="159" t="s">
        <v>182</v>
      </c>
      <c r="C17" s="117" t="s">
        <v>183</v>
      </c>
      <c r="D17" s="159" t="s">
        <v>184</v>
      </c>
      <c r="E17" s="315"/>
    </row>
    <row r="18" s="189" customFormat="1" ht="27" customHeight="1" spans="1:5">
      <c r="A18" s="312" t="s">
        <v>166</v>
      </c>
      <c r="B18" s="312" t="s">
        <v>182</v>
      </c>
      <c r="C18" s="117" t="s">
        <v>185</v>
      </c>
      <c r="D18" s="159" t="s">
        <v>186</v>
      </c>
      <c r="E18" s="315"/>
    </row>
    <row r="19" s="189" customFormat="1" ht="27" customHeight="1" spans="1:5">
      <c r="A19" s="312" t="s">
        <v>166</v>
      </c>
      <c r="B19" s="159" t="s">
        <v>182</v>
      </c>
      <c r="C19" s="405" t="s">
        <v>178</v>
      </c>
      <c r="D19" s="159" t="s">
        <v>554</v>
      </c>
      <c r="E19" s="315"/>
    </row>
    <row r="20" s="189" customFormat="1" ht="27" customHeight="1" spans="1:5">
      <c r="A20" s="312" t="s">
        <v>166</v>
      </c>
      <c r="B20" s="159" t="s">
        <v>182</v>
      </c>
      <c r="C20" s="405" t="s">
        <v>174</v>
      </c>
      <c r="D20" s="159" t="s">
        <v>188</v>
      </c>
      <c r="E20" s="296">
        <v>22</v>
      </c>
    </row>
    <row r="21" s="189" customFormat="1" ht="27" customHeight="1" spans="1:5">
      <c r="A21" s="312" t="s">
        <v>166</v>
      </c>
      <c r="B21" s="159" t="s">
        <v>182</v>
      </c>
      <c r="C21" s="117" t="s">
        <v>189</v>
      </c>
      <c r="D21" s="159" t="s">
        <v>190</v>
      </c>
      <c r="E21" s="315"/>
    </row>
    <row r="22" s="189" customFormat="1" ht="27" customHeight="1" spans="1:5">
      <c r="A22" s="312" t="s">
        <v>166</v>
      </c>
      <c r="B22" s="159" t="s">
        <v>182</v>
      </c>
      <c r="C22" s="117" t="s">
        <v>180</v>
      </c>
      <c r="D22" s="159" t="s">
        <v>191</v>
      </c>
      <c r="E22" s="315"/>
    </row>
    <row r="23" s="189" customFormat="1" ht="27" customHeight="1" spans="1:5">
      <c r="A23" s="312" t="s">
        <v>166</v>
      </c>
      <c r="B23" s="159" t="s">
        <v>192</v>
      </c>
      <c r="C23" s="117" t="s">
        <v>168</v>
      </c>
      <c r="D23" s="159" t="s">
        <v>169</v>
      </c>
      <c r="E23" s="296">
        <v>44</v>
      </c>
    </row>
    <row r="24" s="189" customFormat="1" ht="27" customHeight="1" spans="1:5">
      <c r="A24" s="312" t="s">
        <v>166</v>
      </c>
      <c r="B24" s="405" t="s">
        <v>170</v>
      </c>
      <c r="C24" s="117">
        <v>99</v>
      </c>
      <c r="D24" s="317" t="s">
        <v>193</v>
      </c>
      <c r="E24" s="315"/>
    </row>
    <row r="25" s="189" customFormat="1" ht="27" customHeight="1" spans="1:5">
      <c r="A25" s="312" t="s">
        <v>166</v>
      </c>
      <c r="B25" s="159" t="s">
        <v>194</v>
      </c>
      <c r="C25" s="405" t="s">
        <v>168</v>
      </c>
      <c r="D25" s="159" t="s">
        <v>169</v>
      </c>
      <c r="E25" s="296">
        <v>50</v>
      </c>
    </row>
    <row r="26" s="189" customFormat="1" ht="27" customHeight="1" spans="1:5">
      <c r="A26" s="312" t="s">
        <v>166</v>
      </c>
      <c r="B26" s="159" t="s">
        <v>194</v>
      </c>
      <c r="C26" s="405" t="s">
        <v>199</v>
      </c>
      <c r="D26" s="159" t="s">
        <v>555</v>
      </c>
      <c r="E26" s="315"/>
    </row>
    <row r="27" s="189" customFormat="1" ht="27" customHeight="1" spans="1:5">
      <c r="A27" s="312" t="s">
        <v>166</v>
      </c>
      <c r="B27" s="159" t="s">
        <v>194</v>
      </c>
      <c r="C27" s="117" t="s">
        <v>174</v>
      </c>
      <c r="D27" s="159" t="s">
        <v>195</v>
      </c>
      <c r="E27" s="315"/>
    </row>
    <row r="28" s="189" customFormat="1" ht="27" customHeight="1" spans="1:5">
      <c r="A28" s="312" t="s">
        <v>166</v>
      </c>
      <c r="B28" s="159" t="s">
        <v>197</v>
      </c>
      <c r="C28" s="117" t="s">
        <v>168</v>
      </c>
      <c r="D28" s="159" t="s">
        <v>169</v>
      </c>
      <c r="E28" s="296">
        <v>323</v>
      </c>
    </row>
    <row r="29" s="189" customFormat="1" ht="27" customHeight="1" spans="1:5">
      <c r="A29" s="312" t="s">
        <v>166</v>
      </c>
      <c r="B29" s="159" t="s">
        <v>197</v>
      </c>
      <c r="C29" s="318" t="s">
        <v>172</v>
      </c>
      <c r="D29" s="317" t="s">
        <v>198</v>
      </c>
      <c r="E29" s="315"/>
    </row>
    <row r="30" s="189" customFormat="1" ht="27" customHeight="1" spans="1:5">
      <c r="A30" s="312" t="s">
        <v>166</v>
      </c>
      <c r="B30" s="159" t="s">
        <v>197</v>
      </c>
      <c r="C30" s="117" t="s">
        <v>199</v>
      </c>
      <c r="D30" s="159" t="s">
        <v>200</v>
      </c>
      <c r="E30" s="315"/>
    </row>
    <row r="31" s="189" customFormat="1" ht="27" customHeight="1" spans="1:5">
      <c r="A31" s="312" t="s">
        <v>166</v>
      </c>
      <c r="B31" s="159" t="s">
        <v>197</v>
      </c>
      <c r="C31" s="405" t="s">
        <v>174</v>
      </c>
      <c r="D31" s="317" t="s">
        <v>201</v>
      </c>
      <c r="E31" s="315"/>
    </row>
    <row r="32" s="189" customFormat="1" ht="27" customHeight="1" spans="1:5">
      <c r="A32" s="312" t="s">
        <v>166</v>
      </c>
      <c r="B32" s="159" t="s">
        <v>197</v>
      </c>
      <c r="C32" s="117" t="s">
        <v>180</v>
      </c>
      <c r="D32" s="159" t="s">
        <v>202</v>
      </c>
      <c r="E32" s="315"/>
    </row>
    <row r="33" s="189" customFormat="1" ht="27" customHeight="1" spans="1:5">
      <c r="A33" s="312" t="s">
        <v>166</v>
      </c>
      <c r="B33" s="159" t="s">
        <v>203</v>
      </c>
      <c r="C33" s="117">
        <v>99</v>
      </c>
      <c r="D33" s="317" t="s">
        <v>556</v>
      </c>
      <c r="E33" s="315"/>
    </row>
    <row r="34" s="189" customFormat="1" ht="27" customHeight="1" spans="1:5">
      <c r="A34" s="312" t="s">
        <v>166</v>
      </c>
      <c r="B34" s="159" t="s">
        <v>206</v>
      </c>
      <c r="C34" s="117" t="s">
        <v>168</v>
      </c>
      <c r="D34" s="159" t="s">
        <v>169</v>
      </c>
      <c r="E34" s="315"/>
    </row>
    <row r="35" s="189" customFormat="1" ht="27" customHeight="1" spans="1:5">
      <c r="A35" s="312" t="s">
        <v>166</v>
      </c>
      <c r="B35" s="159" t="s">
        <v>206</v>
      </c>
      <c r="C35" s="117" t="s">
        <v>183</v>
      </c>
      <c r="D35" s="159" t="s">
        <v>184</v>
      </c>
      <c r="E35" s="315"/>
    </row>
    <row r="36" s="189" customFormat="1" ht="27" customHeight="1" spans="1:5">
      <c r="A36" s="312" t="s">
        <v>166</v>
      </c>
      <c r="B36" s="117">
        <v>11</v>
      </c>
      <c r="C36" s="117" t="s">
        <v>168</v>
      </c>
      <c r="D36" s="159" t="s">
        <v>169</v>
      </c>
      <c r="E36" s="296">
        <v>53</v>
      </c>
    </row>
    <row r="37" s="189" customFormat="1" ht="27" customHeight="1" spans="1:5">
      <c r="A37" s="312" t="s">
        <v>166</v>
      </c>
      <c r="B37" s="159" t="s">
        <v>209</v>
      </c>
      <c r="C37" s="117">
        <v>99</v>
      </c>
      <c r="D37" s="317" t="s">
        <v>210</v>
      </c>
      <c r="E37" s="315"/>
    </row>
    <row r="38" s="189" customFormat="1" ht="27" customHeight="1" spans="1:5">
      <c r="A38" s="312" t="s">
        <v>166</v>
      </c>
      <c r="B38" s="159" t="s">
        <v>211</v>
      </c>
      <c r="C38" s="117" t="s">
        <v>168</v>
      </c>
      <c r="D38" s="159" t="s">
        <v>169</v>
      </c>
      <c r="E38" s="296">
        <v>37</v>
      </c>
    </row>
    <row r="39" s="189" customFormat="1" ht="27" customHeight="1" spans="1:5">
      <c r="A39" s="312" t="s">
        <v>166</v>
      </c>
      <c r="B39" s="159" t="s">
        <v>211</v>
      </c>
      <c r="C39" s="405" t="s">
        <v>174</v>
      </c>
      <c r="D39" s="159" t="s">
        <v>212</v>
      </c>
      <c r="E39" s="315"/>
    </row>
    <row r="40" s="189" customFormat="1" ht="27" customHeight="1" spans="1:5">
      <c r="A40" s="312" t="s">
        <v>166</v>
      </c>
      <c r="B40" s="159" t="s">
        <v>211</v>
      </c>
      <c r="C40" s="117">
        <v>50</v>
      </c>
      <c r="D40" s="159" t="s">
        <v>190</v>
      </c>
      <c r="E40" s="296">
        <v>86</v>
      </c>
    </row>
    <row r="41" s="189" customFormat="1" ht="27" customHeight="1" spans="1:5">
      <c r="A41" s="312" t="s">
        <v>166</v>
      </c>
      <c r="B41" s="117">
        <v>13</v>
      </c>
      <c r="C41" s="117">
        <v>99</v>
      </c>
      <c r="D41" s="317" t="s">
        <v>213</v>
      </c>
      <c r="E41" s="315"/>
    </row>
    <row r="42" s="189" customFormat="1" ht="27" customHeight="1" spans="1:5">
      <c r="A42" s="312" t="s">
        <v>166</v>
      </c>
      <c r="B42" s="117">
        <v>14</v>
      </c>
      <c r="C42" s="117">
        <v>99</v>
      </c>
      <c r="D42" s="317" t="s">
        <v>214</v>
      </c>
      <c r="E42" s="315"/>
    </row>
    <row r="43" s="189" customFormat="1" ht="27" customHeight="1" spans="1:5">
      <c r="A43" s="312" t="s">
        <v>166</v>
      </c>
      <c r="B43" s="117">
        <v>23</v>
      </c>
      <c r="C43" s="117">
        <v>99</v>
      </c>
      <c r="D43" s="317" t="s">
        <v>215</v>
      </c>
      <c r="E43" s="315"/>
    </row>
    <row r="44" s="189" customFormat="1" ht="27" customHeight="1" spans="1:5">
      <c r="A44" s="312" t="s">
        <v>166</v>
      </c>
      <c r="B44" s="159" t="s">
        <v>216</v>
      </c>
      <c r="C44" s="117" t="s">
        <v>170</v>
      </c>
      <c r="D44" s="159" t="s">
        <v>217</v>
      </c>
      <c r="E44" s="315"/>
    </row>
    <row r="45" s="189" customFormat="1" ht="27" customHeight="1" spans="1:5">
      <c r="A45" s="312" t="s">
        <v>166</v>
      </c>
      <c r="B45" s="159" t="s">
        <v>218</v>
      </c>
      <c r="C45" s="117" t="s">
        <v>168</v>
      </c>
      <c r="D45" s="159" t="s">
        <v>169</v>
      </c>
      <c r="E45" s="315"/>
    </row>
    <row r="46" s="189" customFormat="1" ht="27" customHeight="1" spans="1:5">
      <c r="A46" s="312" t="s">
        <v>166</v>
      </c>
      <c r="B46" s="159" t="s">
        <v>219</v>
      </c>
      <c r="C46" s="117" t="s">
        <v>168</v>
      </c>
      <c r="D46" s="159" t="s">
        <v>169</v>
      </c>
      <c r="E46" s="315"/>
    </row>
    <row r="47" s="189" customFormat="1" ht="27" customHeight="1" spans="1:5">
      <c r="A47" s="312" t="s">
        <v>166</v>
      </c>
      <c r="B47" s="159" t="s">
        <v>219</v>
      </c>
      <c r="C47" s="117" t="s">
        <v>183</v>
      </c>
      <c r="D47" s="159" t="s">
        <v>184</v>
      </c>
      <c r="E47" s="315"/>
    </row>
    <row r="48" s="189" customFormat="1" ht="27" customHeight="1" spans="1:5">
      <c r="A48" s="312" t="s">
        <v>166</v>
      </c>
      <c r="B48" s="159" t="s">
        <v>221</v>
      </c>
      <c r="C48" s="117" t="s">
        <v>168</v>
      </c>
      <c r="D48" s="159" t="s">
        <v>169</v>
      </c>
      <c r="E48" s="315"/>
    </row>
    <row r="49" s="189" customFormat="1" ht="27" customHeight="1" spans="1:5">
      <c r="A49" s="319" t="s">
        <v>166</v>
      </c>
      <c r="B49" s="14" t="s">
        <v>221</v>
      </c>
      <c r="C49" s="27" t="s">
        <v>183</v>
      </c>
      <c r="D49" s="14" t="s">
        <v>184</v>
      </c>
      <c r="E49" s="320"/>
    </row>
    <row r="50" s="189" customFormat="1" ht="27" customHeight="1" spans="1:5">
      <c r="A50" s="319" t="s">
        <v>166</v>
      </c>
      <c r="B50" s="14" t="s">
        <v>221</v>
      </c>
      <c r="C50" s="27" t="s">
        <v>189</v>
      </c>
      <c r="D50" s="14" t="s">
        <v>190</v>
      </c>
      <c r="E50" s="320"/>
    </row>
    <row r="51" s="189" customFormat="1" ht="27" customHeight="1" spans="1:5">
      <c r="A51" s="319" t="s">
        <v>166</v>
      </c>
      <c r="B51" s="14" t="s">
        <v>221</v>
      </c>
      <c r="C51" s="27" t="s">
        <v>180</v>
      </c>
      <c r="D51" s="14" t="s">
        <v>222</v>
      </c>
      <c r="E51" s="320"/>
    </row>
    <row r="52" s="189" customFormat="1" ht="27" customHeight="1" spans="1:5">
      <c r="A52" s="319" t="s">
        <v>166</v>
      </c>
      <c r="B52" s="14" t="s">
        <v>223</v>
      </c>
      <c r="C52" s="27" t="s">
        <v>168</v>
      </c>
      <c r="D52" s="14" t="s">
        <v>169</v>
      </c>
      <c r="E52" s="296">
        <v>74</v>
      </c>
    </row>
    <row r="53" s="189" customFormat="1" ht="27" customHeight="1" spans="1:5">
      <c r="A53" s="319" t="s">
        <v>166</v>
      </c>
      <c r="B53" s="14" t="s">
        <v>223</v>
      </c>
      <c r="C53" s="407" t="s">
        <v>170</v>
      </c>
      <c r="D53" s="321" t="s">
        <v>224</v>
      </c>
      <c r="E53" s="320"/>
    </row>
    <row r="54" s="189" customFormat="1" ht="27" customHeight="1" spans="1:5">
      <c r="A54" s="319" t="s">
        <v>166</v>
      </c>
      <c r="B54" s="14" t="s">
        <v>223</v>
      </c>
      <c r="C54" s="27" t="s">
        <v>180</v>
      </c>
      <c r="D54" s="14" t="s">
        <v>225</v>
      </c>
      <c r="E54" s="320"/>
    </row>
    <row r="55" s="189" customFormat="1" ht="27" customHeight="1" spans="1:5">
      <c r="A55" s="319" t="s">
        <v>166</v>
      </c>
      <c r="B55" s="14" t="s">
        <v>226</v>
      </c>
      <c r="C55" s="27" t="s">
        <v>168</v>
      </c>
      <c r="D55" s="14" t="s">
        <v>169</v>
      </c>
      <c r="E55" s="320"/>
    </row>
    <row r="56" s="189" customFormat="1" ht="27" customHeight="1" spans="1:5">
      <c r="A56" s="319" t="s">
        <v>166</v>
      </c>
      <c r="B56" s="14" t="s">
        <v>226</v>
      </c>
      <c r="C56" s="27" t="s">
        <v>183</v>
      </c>
      <c r="D56" s="14" t="s">
        <v>184</v>
      </c>
      <c r="E56" s="320"/>
    </row>
    <row r="57" s="189" customFormat="1" ht="27" customHeight="1" spans="1:5">
      <c r="A57" s="319" t="s">
        <v>166</v>
      </c>
      <c r="B57" s="14" t="s">
        <v>226</v>
      </c>
      <c r="C57" s="27" t="s">
        <v>189</v>
      </c>
      <c r="D57" s="14" t="s">
        <v>190</v>
      </c>
      <c r="E57" s="320"/>
    </row>
    <row r="58" s="189" customFormat="1" ht="27" customHeight="1" spans="1:5">
      <c r="A58" s="319" t="s">
        <v>166</v>
      </c>
      <c r="B58" s="14" t="s">
        <v>227</v>
      </c>
      <c r="C58" s="27" t="s">
        <v>168</v>
      </c>
      <c r="D58" s="14" t="s">
        <v>169</v>
      </c>
      <c r="E58" s="320"/>
    </row>
    <row r="59" s="189" customFormat="1" ht="27" customHeight="1" spans="1:5">
      <c r="A59" s="319" t="s">
        <v>166</v>
      </c>
      <c r="B59" s="27">
        <v>36</v>
      </c>
      <c r="C59" s="27">
        <v>99</v>
      </c>
      <c r="D59" s="321" t="s">
        <v>228</v>
      </c>
      <c r="E59" s="320"/>
    </row>
    <row r="60" s="189" customFormat="1" ht="27" customHeight="1" spans="1:5">
      <c r="A60" s="319" t="s">
        <v>166</v>
      </c>
      <c r="B60" s="14" t="s">
        <v>229</v>
      </c>
      <c r="C60" s="27" t="s">
        <v>168</v>
      </c>
      <c r="D60" s="14" t="s">
        <v>169</v>
      </c>
      <c r="E60" s="296">
        <v>335</v>
      </c>
    </row>
    <row r="61" s="189" customFormat="1" ht="27" customHeight="1" spans="1:5">
      <c r="A61" s="319" t="s">
        <v>166</v>
      </c>
      <c r="B61" s="14" t="s">
        <v>229</v>
      </c>
      <c r="C61" s="407" t="s">
        <v>170</v>
      </c>
      <c r="D61" s="14" t="s">
        <v>230</v>
      </c>
      <c r="E61" s="320"/>
    </row>
    <row r="62" s="189" customFormat="1" ht="27" customHeight="1" spans="1:5">
      <c r="A62" s="323" t="s">
        <v>164</v>
      </c>
      <c r="B62" s="407" t="s">
        <v>231</v>
      </c>
      <c r="C62" s="27">
        <v>10</v>
      </c>
      <c r="D62" s="14" t="s">
        <v>232</v>
      </c>
      <c r="E62" s="320"/>
    </row>
    <row r="63" s="189" customFormat="1" ht="27" customHeight="1" spans="1:5">
      <c r="A63" s="323" t="s">
        <v>164</v>
      </c>
      <c r="B63" s="27">
        <v>38</v>
      </c>
      <c r="C63" s="27">
        <v>12</v>
      </c>
      <c r="D63" s="14" t="s">
        <v>233</v>
      </c>
      <c r="E63" s="320"/>
    </row>
    <row r="64" s="189" customFormat="1" ht="27" customHeight="1" spans="1:5">
      <c r="A64" s="319" t="s">
        <v>166</v>
      </c>
      <c r="B64" s="14" t="s">
        <v>229</v>
      </c>
      <c r="C64" s="27">
        <v>15</v>
      </c>
      <c r="D64" s="14" t="s">
        <v>234</v>
      </c>
      <c r="E64" s="320"/>
    </row>
    <row r="65" s="189" customFormat="1" ht="27" customHeight="1" spans="1:5">
      <c r="A65" s="323" t="s">
        <v>164</v>
      </c>
      <c r="B65" s="27">
        <v>38</v>
      </c>
      <c r="C65" s="27">
        <v>16</v>
      </c>
      <c r="D65" s="324" t="s">
        <v>235</v>
      </c>
      <c r="E65" s="320"/>
    </row>
    <row r="66" s="189" customFormat="1" ht="27" customHeight="1" spans="1:5">
      <c r="A66" s="319" t="s">
        <v>166</v>
      </c>
      <c r="B66" s="27">
        <v>38</v>
      </c>
      <c r="C66" s="27" t="s">
        <v>180</v>
      </c>
      <c r="D66" s="321" t="s">
        <v>236</v>
      </c>
      <c r="E66" s="320"/>
    </row>
    <row r="67" s="189" customFormat="1" ht="27" customHeight="1" spans="1:5">
      <c r="A67" s="319" t="s">
        <v>166</v>
      </c>
      <c r="B67" s="27" t="s">
        <v>180</v>
      </c>
      <c r="C67" s="27" t="s">
        <v>180</v>
      </c>
      <c r="D67" s="321" t="s">
        <v>237</v>
      </c>
      <c r="E67" s="320"/>
    </row>
    <row r="68" s="189" customFormat="1" ht="27" customHeight="1" spans="1:5">
      <c r="A68" s="319" t="s">
        <v>238</v>
      </c>
      <c r="B68" s="14"/>
      <c r="C68" s="27"/>
      <c r="D68" s="14" t="s">
        <v>239</v>
      </c>
      <c r="E68" s="320">
        <f>E69+E70</f>
        <v>0</v>
      </c>
    </row>
    <row r="69" s="189" customFormat="1" ht="27" customHeight="1" spans="1:5">
      <c r="A69" s="319" t="s">
        <v>240</v>
      </c>
      <c r="B69" s="14" t="s">
        <v>197</v>
      </c>
      <c r="C69" s="27" t="s">
        <v>168</v>
      </c>
      <c r="D69" s="14" t="s">
        <v>241</v>
      </c>
      <c r="E69" s="320"/>
    </row>
    <row r="70" s="189" customFormat="1" ht="27" customHeight="1" spans="1:5">
      <c r="A70" s="319" t="s">
        <v>240</v>
      </c>
      <c r="B70" s="407" t="s">
        <v>172</v>
      </c>
      <c r="C70" s="407" t="s">
        <v>172</v>
      </c>
      <c r="D70" s="321" t="s">
        <v>242</v>
      </c>
      <c r="E70" s="320"/>
    </row>
    <row r="71" s="189" customFormat="1" ht="27" customHeight="1" spans="1:5">
      <c r="A71" s="319" t="s">
        <v>243</v>
      </c>
      <c r="B71" s="14"/>
      <c r="C71" s="27"/>
      <c r="D71" s="14" t="s">
        <v>244</v>
      </c>
      <c r="E71" s="227">
        <f>SUM(E72:E83)</f>
        <v>1608</v>
      </c>
    </row>
    <row r="72" s="189" customFormat="1" ht="27" customHeight="1" spans="1:5">
      <c r="A72" s="319" t="s">
        <v>245</v>
      </c>
      <c r="B72" s="14" t="s">
        <v>167</v>
      </c>
      <c r="C72" s="27" t="s">
        <v>168</v>
      </c>
      <c r="D72" s="14" t="s">
        <v>246</v>
      </c>
      <c r="E72" s="227"/>
    </row>
    <row r="73" s="189" customFormat="1" ht="27" customHeight="1" spans="1:5">
      <c r="A73" s="319" t="s">
        <v>245</v>
      </c>
      <c r="B73" s="14" t="s">
        <v>167</v>
      </c>
      <c r="C73" s="27" t="s">
        <v>180</v>
      </c>
      <c r="D73" s="14" t="s">
        <v>247</v>
      </c>
      <c r="E73" s="227"/>
    </row>
    <row r="74" s="189" customFormat="1" ht="27" customHeight="1" spans="1:5">
      <c r="A74" s="319" t="s">
        <v>245</v>
      </c>
      <c r="B74" s="14" t="s">
        <v>176</v>
      </c>
      <c r="C74" s="27" t="s">
        <v>168</v>
      </c>
      <c r="D74" s="14" t="s">
        <v>169</v>
      </c>
      <c r="E74" s="325">
        <v>1608</v>
      </c>
    </row>
    <row r="75" s="189" customFormat="1" ht="27" customHeight="1" spans="1:5">
      <c r="A75" s="319" t="s">
        <v>245</v>
      </c>
      <c r="B75" s="14" t="s">
        <v>176</v>
      </c>
      <c r="C75" s="27" t="s">
        <v>183</v>
      </c>
      <c r="D75" s="14" t="s">
        <v>184</v>
      </c>
      <c r="E75" s="227"/>
    </row>
    <row r="76" s="189" customFormat="1" ht="27" customHeight="1" spans="1:5">
      <c r="A76" s="319" t="s">
        <v>245</v>
      </c>
      <c r="B76" s="14" t="s">
        <v>176</v>
      </c>
      <c r="C76" s="27" t="s">
        <v>248</v>
      </c>
      <c r="D76" s="14" t="s">
        <v>200</v>
      </c>
      <c r="E76" s="227"/>
    </row>
    <row r="77" s="189" customFormat="1" ht="27" customHeight="1" spans="1:5">
      <c r="A77" s="319" t="s">
        <v>245</v>
      </c>
      <c r="B77" s="14" t="s">
        <v>176</v>
      </c>
      <c r="C77" s="27" t="s">
        <v>249</v>
      </c>
      <c r="D77" s="14" t="s">
        <v>250</v>
      </c>
      <c r="E77" s="227"/>
    </row>
    <row r="78" s="189" customFormat="1" ht="27" customHeight="1" spans="1:5">
      <c r="A78" s="319" t="s">
        <v>245</v>
      </c>
      <c r="B78" s="14" t="s">
        <v>176</v>
      </c>
      <c r="C78" s="27" t="s">
        <v>180</v>
      </c>
      <c r="D78" s="14" t="s">
        <v>251</v>
      </c>
      <c r="E78" s="227"/>
    </row>
    <row r="79" s="189" customFormat="1" ht="27" customHeight="1" spans="1:5">
      <c r="A79" s="319" t="s">
        <v>245</v>
      </c>
      <c r="B79" s="14" t="s">
        <v>197</v>
      </c>
      <c r="C79" s="27" t="s">
        <v>168</v>
      </c>
      <c r="D79" s="14" t="s">
        <v>169</v>
      </c>
      <c r="E79" s="227"/>
    </row>
    <row r="80" s="189" customFormat="1" ht="27" customHeight="1" spans="1:5">
      <c r="A80" s="319" t="s">
        <v>245</v>
      </c>
      <c r="B80" s="14" t="s">
        <v>197</v>
      </c>
      <c r="C80" s="27" t="s">
        <v>183</v>
      </c>
      <c r="D80" s="14" t="s">
        <v>184</v>
      </c>
      <c r="E80" s="227"/>
    </row>
    <row r="81" s="189" customFormat="1" ht="27" customHeight="1" spans="1:5">
      <c r="A81" s="319" t="s">
        <v>245</v>
      </c>
      <c r="B81" s="14" t="s">
        <v>197</v>
      </c>
      <c r="C81" s="407" t="s">
        <v>170</v>
      </c>
      <c r="D81" s="14" t="s">
        <v>252</v>
      </c>
      <c r="E81" s="227"/>
    </row>
    <row r="82" s="189" customFormat="1" ht="27" customHeight="1" spans="1:5">
      <c r="A82" s="319" t="s">
        <v>245</v>
      </c>
      <c r="B82" s="14" t="s">
        <v>197</v>
      </c>
      <c r="C82" s="27" t="s">
        <v>199</v>
      </c>
      <c r="D82" s="14" t="s">
        <v>253</v>
      </c>
      <c r="E82" s="227"/>
    </row>
    <row r="83" s="189" customFormat="1" ht="27" customHeight="1" spans="1:5">
      <c r="A83" s="319" t="s">
        <v>245</v>
      </c>
      <c r="B83" s="14" t="s">
        <v>197</v>
      </c>
      <c r="C83" s="27" t="s">
        <v>204</v>
      </c>
      <c r="D83" s="14" t="s">
        <v>254</v>
      </c>
      <c r="E83" s="227"/>
    </row>
    <row r="84" s="189" customFormat="1" ht="27" customHeight="1" spans="1:5">
      <c r="A84" s="319" t="s">
        <v>255</v>
      </c>
      <c r="B84" s="14"/>
      <c r="C84" s="27"/>
      <c r="D84" s="14" t="s">
        <v>256</v>
      </c>
      <c r="E84" s="227">
        <f>SUM(E85:E99)</f>
        <v>13590</v>
      </c>
    </row>
    <row r="85" s="189" customFormat="1" ht="27" customHeight="1" spans="1:5">
      <c r="A85" s="319" t="s">
        <v>257</v>
      </c>
      <c r="B85" s="14" t="s">
        <v>167</v>
      </c>
      <c r="C85" s="27" t="s">
        <v>168</v>
      </c>
      <c r="D85" s="14" t="s">
        <v>169</v>
      </c>
      <c r="E85" s="296">
        <v>64</v>
      </c>
    </row>
    <row r="86" s="189" customFormat="1" ht="27" customHeight="1" spans="1:5">
      <c r="A86" s="323" t="s">
        <v>255</v>
      </c>
      <c r="B86" s="323" t="s">
        <v>168</v>
      </c>
      <c r="C86" s="27">
        <v>99</v>
      </c>
      <c r="D86" s="14" t="s">
        <v>258</v>
      </c>
      <c r="E86" s="320"/>
    </row>
    <row r="87" s="189" customFormat="1" ht="27" customHeight="1" spans="1:5">
      <c r="A87" s="319" t="s">
        <v>257</v>
      </c>
      <c r="B87" s="14" t="s">
        <v>176</v>
      </c>
      <c r="C87" s="27" t="s">
        <v>168</v>
      </c>
      <c r="D87" s="14" t="s">
        <v>259</v>
      </c>
      <c r="E87" s="296">
        <v>3168</v>
      </c>
    </row>
    <row r="88" s="189" customFormat="1" ht="27" customHeight="1" spans="1:5">
      <c r="A88" s="319" t="s">
        <v>257</v>
      </c>
      <c r="B88" s="14" t="s">
        <v>176</v>
      </c>
      <c r="C88" s="27" t="s">
        <v>183</v>
      </c>
      <c r="D88" s="14" t="s">
        <v>260</v>
      </c>
      <c r="E88" s="296">
        <v>6278</v>
      </c>
    </row>
    <row r="89" s="189" customFormat="1" ht="27" customHeight="1" spans="1:5">
      <c r="A89" s="319" t="s">
        <v>257</v>
      </c>
      <c r="B89" s="14" t="s">
        <v>176</v>
      </c>
      <c r="C89" s="27" t="s">
        <v>185</v>
      </c>
      <c r="D89" s="14" t="s">
        <v>261</v>
      </c>
      <c r="E89" s="296">
        <v>3784</v>
      </c>
    </row>
    <row r="90" s="189" customFormat="1" ht="27" customHeight="1" spans="1:5">
      <c r="A90" s="319" t="s">
        <v>257</v>
      </c>
      <c r="B90" s="14" t="s">
        <v>176</v>
      </c>
      <c r="C90" s="27" t="s">
        <v>170</v>
      </c>
      <c r="D90" s="14" t="s">
        <v>262</v>
      </c>
      <c r="E90" s="320"/>
    </row>
    <row r="91" s="189" customFormat="1" ht="27" customHeight="1" spans="1:5">
      <c r="A91" s="319" t="s">
        <v>257</v>
      </c>
      <c r="B91" s="407" t="s">
        <v>183</v>
      </c>
      <c r="C91" s="407" t="s">
        <v>178</v>
      </c>
      <c r="D91" s="321" t="s">
        <v>263</v>
      </c>
      <c r="E91" s="320"/>
    </row>
    <row r="92" s="189" customFormat="1" ht="27" customHeight="1" spans="1:5">
      <c r="A92" s="319" t="s">
        <v>257</v>
      </c>
      <c r="B92" s="14" t="s">
        <v>176</v>
      </c>
      <c r="C92" s="27" t="s">
        <v>180</v>
      </c>
      <c r="D92" s="14" t="s">
        <v>264</v>
      </c>
      <c r="E92" s="296">
        <v>217</v>
      </c>
    </row>
    <row r="93" s="189" customFormat="1" ht="27" customHeight="1" spans="1:5">
      <c r="A93" s="319" t="s">
        <v>257</v>
      </c>
      <c r="B93" s="407" t="s">
        <v>185</v>
      </c>
      <c r="C93" s="407" t="s">
        <v>178</v>
      </c>
      <c r="D93" s="324" t="s">
        <v>265</v>
      </c>
      <c r="E93" s="320"/>
    </row>
    <row r="94" s="189" customFormat="1" ht="27" customHeight="1" spans="1:5">
      <c r="A94" s="319" t="s">
        <v>257</v>
      </c>
      <c r="B94" s="14" t="s">
        <v>182</v>
      </c>
      <c r="C94" s="27">
        <v>99</v>
      </c>
      <c r="D94" s="321" t="s">
        <v>266</v>
      </c>
      <c r="E94" s="320"/>
    </row>
    <row r="95" s="189" customFormat="1" ht="27" customHeight="1" spans="1:5">
      <c r="A95" s="319" t="s">
        <v>257</v>
      </c>
      <c r="B95" s="407" t="s">
        <v>170</v>
      </c>
      <c r="C95" s="27">
        <v>99</v>
      </c>
      <c r="D95" s="321" t="s">
        <v>267</v>
      </c>
      <c r="E95" s="296">
        <v>79</v>
      </c>
    </row>
    <row r="96" s="189" customFormat="1" ht="27" customHeight="1" spans="1:5">
      <c r="A96" s="319" t="s">
        <v>257</v>
      </c>
      <c r="B96" s="407" t="s">
        <v>174</v>
      </c>
      <c r="C96" s="407" t="s">
        <v>185</v>
      </c>
      <c r="D96" s="321" t="s">
        <v>269</v>
      </c>
      <c r="E96" s="320"/>
    </row>
    <row r="97" s="189" customFormat="1" ht="27" customHeight="1" spans="1:5">
      <c r="A97" s="323" t="s">
        <v>255</v>
      </c>
      <c r="B97" s="407" t="s">
        <v>270</v>
      </c>
      <c r="C97" s="407" t="s">
        <v>168</v>
      </c>
      <c r="D97" s="321" t="s">
        <v>271</v>
      </c>
      <c r="E97" s="320"/>
    </row>
    <row r="98" s="189" customFormat="1" ht="27" customHeight="1" spans="1:5">
      <c r="A98" s="319" t="s">
        <v>257</v>
      </c>
      <c r="B98" s="14" t="s">
        <v>272</v>
      </c>
      <c r="C98" s="27" t="s">
        <v>180</v>
      </c>
      <c r="D98" s="14" t="s">
        <v>273</v>
      </c>
      <c r="E98" s="227"/>
    </row>
    <row r="99" s="189" customFormat="1" ht="27" customHeight="1" spans="1:5">
      <c r="A99" s="319" t="s">
        <v>257</v>
      </c>
      <c r="B99" s="27">
        <v>99</v>
      </c>
      <c r="C99" s="27" t="s">
        <v>180</v>
      </c>
      <c r="D99" s="321" t="s">
        <v>274</v>
      </c>
      <c r="E99" s="227"/>
    </row>
    <row r="100" s="189" customFormat="1" ht="27" customHeight="1" spans="1:5">
      <c r="A100" s="319" t="s">
        <v>275</v>
      </c>
      <c r="B100" s="14"/>
      <c r="C100" s="27"/>
      <c r="D100" s="14" t="s">
        <v>276</v>
      </c>
      <c r="E100" s="227">
        <f>SUM(E101:E104)</f>
        <v>498</v>
      </c>
    </row>
    <row r="101" s="189" customFormat="1" ht="27" customHeight="1" spans="1:5">
      <c r="A101" s="319" t="s">
        <v>277</v>
      </c>
      <c r="B101" s="14" t="s">
        <v>167</v>
      </c>
      <c r="C101" s="27" t="s">
        <v>168</v>
      </c>
      <c r="D101" s="14" t="s">
        <v>169</v>
      </c>
      <c r="E101" s="325">
        <v>498</v>
      </c>
    </row>
    <row r="102" s="189" customFormat="1" ht="27" customHeight="1" spans="1:5">
      <c r="A102" s="319" t="s">
        <v>277</v>
      </c>
      <c r="B102" s="14" t="s">
        <v>192</v>
      </c>
      <c r="C102" s="27" t="s">
        <v>180</v>
      </c>
      <c r="D102" s="14" t="s">
        <v>279</v>
      </c>
      <c r="E102" s="227"/>
    </row>
    <row r="103" s="189" customFormat="1" ht="27" customHeight="1" spans="1:5">
      <c r="A103" s="319" t="s">
        <v>277</v>
      </c>
      <c r="B103" s="14" t="s">
        <v>203</v>
      </c>
      <c r="C103" s="27" t="s">
        <v>168</v>
      </c>
      <c r="D103" s="14" t="s">
        <v>280</v>
      </c>
      <c r="E103" s="227"/>
    </row>
    <row r="104" s="189" customFormat="1" ht="27" customHeight="1" spans="1:5">
      <c r="A104" s="319" t="s">
        <v>277</v>
      </c>
      <c r="B104" s="27">
        <v>99</v>
      </c>
      <c r="C104" s="27">
        <v>99</v>
      </c>
      <c r="D104" s="321" t="s">
        <v>281</v>
      </c>
      <c r="E104" s="227"/>
    </row>
    <row r="105" s="189" customFormat="1" ht="27" customHeight="1" spans="1:5">
      <c r="A105" s="319" t="s">
        <v>282</v>
      </c>
      <c r="B105" s="14"/>
      <c r="C105" s="27"/>
      <c r="D105" s="14" t="s">
        <v>283</v>
      </c>
      <c r="E105" s="227">
        <f>SUM(E106:E117)</f>
        <v>4</v>
      </c>
    </row>
    <row r="106" s="189" customFormat="1" ht="27" customHeight="1" spans="1:5">
      <c r="A106" s="319" t="s">
        <v>284</v>
      </c>
      <c r="B106" s="14" t="s">
        <v>167</v>
      </c>
      <c r="C106" s="27" t="s">
        <v>168</v>
      </c>
      <c r="D106" s="14" t="s">
        <v>169</v>
      </c>
      <c r="E106" s="227">
        <v>4</v>
      </c>
    </row>
    <row r="107" s="189" customFormat="1" ht="27" customHeight="1" spans="1:5">
      <c r="A107" s="319" t="s">
        <v>284</v>
      </c>
      <c r="B107" s="14" t="s">
        <v>167</v>
      </c>
      <c r="C107" s="27" t="s">
        <v>170</v>
      </c>
      <c r="D107" s="14" t="s">
        <v>285</v>
      </c>
      <c r="E107" s="227"/>
    </row>
    <row r="108" s="189" customFormat="1" ht="27" customHeight="1" spans="1:5">
      <c r="A108" s="319" t="s">
        <v>284</v>
      </c>
      <c r="B108" s="14" t="s">
        <v>167</v>
      </c>
      <c r="C108" s="27" t="s">
        <v>174</v>
      </c>
      <c r="D108" s="14" t="s">
        <v>286</v>
      </c>
      <c r="E108" s="227"/>
    </row>
    <row r="109" s="189" customFormat="1" ht="27" customHeight="1" spans="1:5">
      <c r="A109" s="319" t="s">
        <v>284</v>
      </c>
      <c r="B109" s="14" t="s">
        <v>167</v>
      </c>
      <c r="C109" s="27" t="s">
        <v>270</v>
      </c>
      <c r="D109" s="14" t="s">
        <v>287</v>
      </c>
      <c r="E109" s="227"/>
    </row>
    <row r="110" s="189" customFormat="1" ht="27" customHeight="1" spans="1:5">
      <c r="A110" s="319" t="s">
        <v>284</v>
      </c>
      <c r="B110" s="14" t="s">
        <v>167</v>
      </c>
      <c r="C110" s="27">
        <v>99</v>
      </c>
      <c r="D110" s="321" t="s">
        <v>288</v>
      </c>
      <c r="E110" s="314"/>
    </row>
    <row r="111" s="189" customFormat="1" ht="27" customHeight="1" spans="1:5">
      <c r="A111" s="319" t="s">
        <v>284</v>
      </c>
      <c r="B111" s="14" t="s">
        <v>176</v>
      </c>
      <c r="C111" s="27" t="s">
        <v>168</v>
      </c>
      <c r="D111" s="14" t="s">
        <v>169</v>
      </c>
      <c r="E111" s="227"/>
    </row>
    <row r="112" s="189" customFormat="1" ht="27" customHeight="1" spans="1:5">
      <c r="A112" s="319" t="s">
        <v>284</v>
      </c>
      <c r="B112" s="14" t="s">
        <v>176</v>
      </c>
      <c r="C112" s="27" t="s">
        <v>170</v>
      </c>
      <c r="D112" s="14" t="s">
        <v>289</v>
      </c>
      <c r="E112" s="227"/>
    </row>
    <row r="113" s="189" customFormat="1" ht="27" customHeight="1" spans="1:5">
      <c r="A113" s="319" t="s">
        <v>284</v>
      </c>
      <c r="B113" s="323" t="s">
        <v>172</v>
      </c>
      <c r="C113" s="323" t="s">
        <v>199</v>
      </c>
      <c r="D113" s="14" t="s">
        <v>290</v>
      </c>
      <c r="E113" s="227"/>
    </row>
    <row r="114" s="189" customFormat="1" ht="27" customHeight="1" spans="1:5">
      <c r="A114" s="319" t="s">
        <v>284</v>
      </c>
      <c r="B114" s="323" t="s">
        <v>172</v>
      </c>
      <c r="C114" s="27">
        <v>99</v>
      </c>
      <c r="D114" s="14" t="s">
        <v>291</v>
      </c>
      <c r="E114" s="227"/>
    </row>
    <row r="115" s="189" customFormat="1" ht="27" customHeight="1" spans="1:5">
      <c r="A115" s="319" t="s">
        <v>284</v>
      </c>
      <c r="B115" s="323" t="s">
        <v>174</v>
      </c>
      <c r="C115" s="27">
        <v>99</v>
      </c>
      <c r="D115" s="14" t="s">
        <v>292</v>
      </c>
      <c r="E115" s="227"/>
    </row>
    <row r="116" s="189" customFormat="1" ht="27" customHeight="1" spans="1:5">
      <c r="A116" s="319" t="s">
        <v>284</v>
      </c>
      <c r="B116" s="14" t="s">
        <v>293</v>
      </c>
      <c r="C116" s="407" t="s">
        <v>185</v>
      </c>
      <c r="D116" s="321" t="s">
        <v>294</v>
      </c>
      <c r="E116" s="227"/>
    </row>
    <row r="117" s="189" customFormat="1" ht="27" customHeight="1" spans="1:5">
      <c r="A117" s="319" t="s">
        <v>284</v>
      </c>
      <c r="B117" s="14" t="s">
        <v>293</v>
      </c>
      <c r="C117" s="27">
        <v>99</v>
      </c>
      <c r="D117" s="321" t="s">
        <v>557</v>
      </c>
      <c r="E117" s="227"/>
    </row>
    <row r="118" s="189" customFormat="1" ht="27" customHeight="1" spans="1:5">
      <c r="A118" s="319" t="s">
        <v>296</v>
      </c>
      <c r="B118" s="14"/>
      <c r="C118" s="27"/>
      <c r="D118" s="14" t="s">
        <v>297</v>
      </c>
      <c r="E118" s="227">
        <f>SUM(E119:E158)</f>
        <v>3963</v>
      </c>
    </row>
    <row r="119" s="189" customFormat="1" ht="27" customHeight="1" spans="1:5">
      <c r="A119" s="319" t="s">
        <v>298</v>
      </c>
      <c r="B119" s="14" t="s">
        <v>167</v>
      </c>
      <c r="C119" s="27" t="s">
        <v>168</v>
      </c>
      <c r="D119" s="14" t="s">
        <v>169</v>
      </c>
      <c r="E119" s="296">
        <v>912</v>
      </c>
    </row>
    <row r="120" s="189" customFormat="1" ht="27" customHeight="1" spans="1:5">
      <c r="A120" s="319" t="s">
        <v>298</v>
      </c>
      <c r="B120" s="14" t="s">
        <v>167</v>
      </c>
      <c r="C120" s="27" t="s">
        <v>185</v>
      </c>
      <c r="D120" s="14" t="s">
        <v>186</v>
      </c>
      <c r="E120" s="320"/>
    </row>
    <row r="121" s="189" customFormat="1" ht="27" customHeight="1" spans="1:5">
      <c r="A121" s="319" t="s">
        <v>298</v>
      </c>
      <c r="B121" s="14" t="s">
        <v>167</v>
      </c>
      <c r="C121" s="27" t="s">
        <v>270</v>
      </c>
      <c r="D121" s="14" t="s">
        <v>299</v>
      </c>
      <c r="E121" s="320"/>
    </row>
    <row r="122" s="189" customFormat="1" ht="27" customHeight="1" spans="1:5">
      <c r="A122" s="319" t="s">
        <v>298</v>
      </c>
      <c r="B122" s="14" t="s">
        <v>167</v>
      </c>
      <c r="C122" s="27" t="s">
        <v>300</v>
      </c>
      <c r="D122" s="14" t="s">
        <v>301</v>
      </c>
      <c r="E122" s="320"/>
    </row>
    <row r="123" s="189" customFormat="1" ht="27" customHeight="1" spans="1:5">
      <c r="A123" s="319" t="s">
        <v>298</v>
      </c>
      <c r="B123" s="14" t="s">
        <v>167</v>
      </c>
      <c r="C123" s="27">
        <v>99</v>
      </c>
      <c r="D123" s="14" t="s">
        <v>302</v>
      </c>
      <c r="E123" s="320"/>
    </row>
    <row r="124" s="189" customFormat="1" ht="27" customHeight="1" spans="1:5">
      <c r="A124" s="319" t="s">
        <v>298</v>
      </c>
      <c r="B124" s="14" t="s">
        <v>176</v>
      </c>
      <c r="C124" s="27" t="s">
        <v>168</v>
      </c>
      <c r="D124" s="14" t="s">
        <v>169</v>
      </c>
      <c r="E124" s="296">
        <v>270</v>
      </c>
    </row>
    <row r="125" s="189" customFormat="1" ht="27" customHeight="1" spans="1:5">
      <c r="A125" s="319" t="s">
        <v>298</v>
      </c>
      <c r="B125" s="14" t="s">
        <v>176</v>
      </c>
      <c r="C125" s="27" t="s">
        <v>183</v>
      </c>
      <c r="D125" s="14" t="s">
        <v>184</v>
      </c>
      <c r="E125" s="320"/>
    </row>
    <row r="126" s="189" customFormat="1" ht="27" customHeight="1" spans="1:5">
      <c r="A126" s="319" t="s">
        <v>298</v>
      </c>
      <c r="B126" s="14" t="s">
        <v>176</v>
      </c>
      <c r="C126" s="27" t="s">
        <v>174</v>
      </c>
      <c r="D126" s="14" t="s">
        <v>303</v>
      </c>
      <c r="E126" s="320"/>
    </row>
    <row r="127" s="189" customFormat="1" ht="27" customHeight="1" spans="1:5">
      <c r="A127" s="319" t="s">
        <v>298</v>
      </c>
      <c r="B127" s="14" t="s">
        <v>176</v>
      </c>
      <c r="C127" s="27" t="s">
        <v>180</v>
      </c>
      <c r="D127" s="14" t="s">
        <v>304</v>
      </c>
      <c r="E127" s="320"/>
    </row>
    <row r="128" s="189" customFormat="1" ht="27" customHeight="1" spans="1:5">
      <c r="A128" s="319" t="s">
        <v>298</v>
      </c>
      <c r="B128" s="14" t="s">
        <v>194</v>
      </c>
      <c r="C128" s="27" t="s">
        <v>185</v>
      </c>
      <c r="D128" s="14" t="s">
        <v>305</v>
      </c>
      <c r="E128" s="320"/>
    </row>
    <row r="129" s="189" customFormat="1" ht="27" customHeight="1" spans="1:5">
      <c r="A129" s="319" t="s">
        <v>298</v>
      </c>
      <c r="B129" s="14" t="s">
        <v>194</v>
      </c>
      <c r="C129" s="27" t="s">
        <v>178</v>
      </c>
      <c r="D129" s="14" t="s">
        <v>306</v>
      </c>
      <c r="E129" s="296">
        <v>2774</v>
      </c>
    </row>
    <row r="130" s="189" customFormat="1" ht="27" customHeight="1" spans="1:5">
      <c r="A130" s="319" t="s">
        <v>298</v>
      </c>
      <c r="B130" s="14" t="s">
        <v>194</v>
      </c>
      <c r="C130" s="27" t="s">
        <v>172</v>
      </c>
      <c r="D130" s="14" t="s">
        <v>307</v>
      </c>
      <c r="E130" s="296">
        <v>7</v>
      </c>
    </row>
    <row r="131" s="189" customFormat="1" ht="27" customHeight="1" spans="1:5">
      <c r="A131" s="323" t="s">
        <v>296</v>
      </c>
      <c r="B131" s="323" t="s">
        <v>178</v>
      </c>
      <c r="C131" s="27">
        <v>99</v>
      </c>
      <c r="D131" s="14" t="s">
        <v>308</v>
      </c>
      <c r="E131" s="320"/>
    </row>
    <row r="132" s="189" customFormat="1" ht="27" customHeight="1" spans="1:5">
      <c r="A132" s="319" t="s">
        <v>298</v>
      </c>
      <c r="B132" s="14" t="s">
        <v>194</v>
      </c>
      <c r="C132" s="407" t="s">
        <v>199</v>
      </c>
      <c r="D132" s="14" t="s">
        <v>309</v>
      </c>
      <c r="E132" s="320"/>
    </row>
    <row r="133" s="189" customFormat="1" ht="27" customHeight="1" spans="1:5">
      <c r="A133" s="319" t="s">
        <v>298</v>
      </c>
      <c r="B133" s="14" t="s">
        <v>203</v>
      </c>
      <c r="C133" s="27" t="s">
        <v>183</v>
      </c>
      <c r="D133" s="14" t="s">
        <v>310</v>
      </c>
      <c r="E133" s="320"/>
    </row>
    <row r="134" s="189" customFormat="1" ht="27" customHeight="1" spans="1:5">
      <c r="A134" s="319" t="s">
        <v>298</v>
      </c>
      <c r="B134" s="14" t="s">
        <v>203</v>
      </c>
      <c r="C134" s="27" t="s">
        <v>178</v>
      </c>
      <c r="D134" s="14" t="s">
        <v>311</v>
      </c>
      <c r="E134" s="320"/>
    </row>
    <row r="135" s="189" customFormat="1" ht="27" customHeight="1" spans="1:5">
      <c r="A135" s="319" t="s">
        <v>298</v>
      </c>
      <c r="B135" s="14" t="s">
        <v>203</v>
      </c>
      <c r="C135" s="27" t="s">
        <v>180</v>
      </c>
      <c r="D135" s="14" t="s">
        <v>312</v>
      </c>
      <c r="E135" s="320"/>
    </row>
    <row r="136" s="189" customFormat="1" ht="27" customHeight="1" spans="1:5">
      <c r="A136" s="319" t="s">
        <v>298</v>
      </c>
      <c r="B136" s="14" t="s">
        <v>206</v>
      </c>
      <c r="C136" s="27" t="s">
        <v>168</v>
      </c>
      <c r="D136" s="14" t="s">
        <v>313</v>
      </c>
      <c r="E136" s="320"/>
    </row>
    <row r="137" s="189" customFormat="1" ht="27" customHeight="1" spans="1:5">
      <c r="A137" s="319" t="s">
        <v>298</v>
      </c>
      <c r="B137" s="14" t="s">
        <v>206</v>
      </c>
      <c r="C137" s="407" t="s">
        <v>183</v>
      </c>
      <c r="D137" s="321" t="s">
        <v>314</v>
      </c>
      <c r="E137" s="320"/>
    </row>
    <row r="138" s="189" customFormat="1" ht="27" customHeight="1" spans="1:5">
      <c r="A138" s="319" t="s">
        <v>298</v>
      </c>
      <c r="B138" s="14" t="s">
        <v>206</v>
      </c>
      <c r="C138" s="27" t="s">
        <v>185</v>
      </c>
      <c r="D138" s="14" t="s">
        <v>315</v>
      </c>
      <c r="E138" s="320"/>
    </row>
    <row r="139" s="189" customFormat="1" ht="27" customHeight="1" spans="1:5">
      <c r="A139" s="319" t="s">
        <v>298</v>
      </c>
      <c r="B139" s="14" t="s">
        <v>206</v>
      </c>
      <c r="C139" s="27" t="s">
        <v>178</v>
      </c>
      <c r="D139" s="14" t="s">
        <v>316</v>
      </c>
      <c r="E139" s="320"/>
    </row>
    <row r="140" s="189" customFormat="1" ht="27" customHeight="1" spans="1:5">
      <c r="A140" s="319" t="s">
        <v>298</v>
      </c>
      <c r="B140" s="14" t="s">
        <v>206</v>
      </c>
      <c r="C140" s="407" t="s">
        <v>172</v>
      </c>
      <c r="D140" s="321" t="s">
        <v>317</v>
      </c>
      <c r="E140" s="320"/>
    </row>
    <row r="141" s="189" customFormat="1" ht="27" customHeight="1" spans="1:5">
      <c r="A141" s="319" t="s">
        <v>298</v>
      </c>
      <c r="B141" s="14" t="s">
        <v>206</v>
      </c>
      <c r="C141" s="27" t="s">
        <v>180</v>
      </c>
      <c r="D141" s="14" t="s">
        <v>318</v>
      </c>
      <c r="E141" s="320"/>
    </row>
    <row r="142" s="189" customFormat="1" ht="27" customHeight="1" spans="1:5">
      <c r="A142" s="319" t="s">
        <v>298</v>
      </c>
      <c r="B142" s="14" t="s">
        <v>272</v>
      </c>
      <c r="C142" s="407" t="s">
        <v>168</v>
      </c>
      <c r="D142" s="321" t="s">
        <v>319</v>
      </c>
      <c r="E142" s="320"/>
    </row>
    <row r="143" s="189" customFormat="1" ht="27" customHeight="1" spans="1:5">
      <c r="A143" s="319" t="s">
        <v>298</v>
      </c>
      <c r="B143" s="14" t="s">
        <v>272</v>
      </c>
      <c r="C143" s="407" t="s">
        <v>170</v>
      </c>
      <c r="D143" s="321" t="s">
        <v>320</v>
      </c>
      <c r="E143" s="320"/>
    </row>
    <row r="144" s="189" customFormat="1" ht="27" customHeight="1" spans="1:5">
      <c r="A144" s="319" t="s">
        <v>298</v>
      </c>
      <c r="B144" s="14" t="s">
        <v>272</v>
      </c>
      <c r="C144" s="27" t="s">
        <v>180</v>
      </c>
      <c r="D144" s="14" t="s">
        <v>321</v>
      </c>
      <c r="E144" s="320"/>
    </row>
    <row r="145" s="189" customFormat="1" ht="27" customHeight="1" spans="1:5">
      <c r="A145" s="319" t="s">
        <v>298</v>
      </c>
      <c r="B145" s="14" t="s">
        <v>322</v>
      </c>
      <c r="C145" s="407" t="s">
        <v>168</v>
      </c>
      <c r="D145" s="321" t="s">
        <v>323</v>
      </c>
      <c r="E145" s="320"/>
    </row>
    <row r="146" s="189" customFormat="1" ht="27" customHeight="1" spans="1:5">
      <c r="A146" s="319" t="s">
        <v>298</v>
      </c>
      <c r="B146" s="14" t="s">
        <v>322</v>
      </c>
      <c r="C146" s="407" t="s">
        <v>183</v>
      </c>
      <c r="D146" s="321" t="s">
        <v>324</v>
      </c>
      <c r="E146" s="320"/>
    </row>
    <row r="147" s="189" customFormat="1" ht="27" customHeight="1" spans="1:5">
      <c r="A147" s="319" t="s">
        <v>298</v>
      </c>
      <c r="B147" s="14" t="s">
        <v>322</v>
      </c>
      <c r="C147" s="27" t="s">
        <v>180</v>
      </c>
      <c r="D147" s="14" t="s">
        <v>327</v>
      </c>
      <c r="E147" s="320"/>
    </row>
    <row r="148" s="189" customFormat="1" ht="27" customHeight="1" spans="1:5">
      <c r="A148" s="319" t="s">
        <v>298</v>
      </c>
      <c r="B148" s="14" t="s">
        <v>209</v>
      </c>
      <c r="C148" s="27" t="s">
        <v>183</v>
      </c>
      <c r="D148" s="14" t="s">
        <v>184</v>
      </c>
      <c r="E148" s="320"/>
    </row>
    <row r="149" s="189" customFormat="1" ht="27" customHeight="1" spans="1:5">
      <c r="A149" s="319" t="s">
        <v>298</v>
      </c>
      <c r="B149" s="14" t="s">
        <v>209</v>
      </c>
      <c r="C149" s="407" t="s">
        <v>170</v>
      </c>
      <c r="D149" s="14" t="s">
        <v>328</v>
      </c>
      <c r="E149" s="320"/>
    </row>
    <row r="150" s="189" customFormat="1" ht="27" customHeight="1" spans="1:5">
      <c r="A150" s="319" t="s">
        <v>298</v>
      </c>
      <c r="B150" s="14" t="s">
        <v>209</v>
      </c>
      <c r="C150" s="407" t="s">
        <v>178</v>
      </c>
      <c r="D150" s="14" t="s">
        <v>558</v>
      </c>
      <c r="E150" s="320"/>
    </row>
    <row r="151" s="189" customFormat="1" ht="27" customHeight="1" spans="1:5">
      <c r="A151" s="319" t="s">
        <v>298</v>
      </c>
      <c r="B151" s="14" t="s">
        <v>209</v>
      </c>
      <c r="C151" s="27">
        <v>99</v>
      </c>
      <c r="D151" s="14" t="s">
        <v>330</v>
      </c>
      <c r="E151" s="320"/>
    </row>
    <row r="152" s="189" customFormat="1" ht="27" customHeight="1" spans="1:5">
      <c r="A152" s="319" t="s">
        <v>298</v>
      </c>
      <c r="B152" s="14" t="s">
        <v>331</v>
      </c>
      <c r="C152" s="27" t="s">
        <v>168</v>
      </c>
      <c r="D152" s="14" t="s">
        <v>332</v>
      </c>
      <c r="E152" s="320"/>
    </row>
    <row r="153" s="189" customFormat="1" ht="27" customHeight="1" spans="1:5">
      <c r="A153" s="319" t="s">
        <v>298</v>
      </c>
      <c r="B153" s="14" t="s">
        <v>331</v>
      </c>
      <c r="C153" s="27" t="s">
        <v>183</v>
      </c>
      <c r="D153" s="14" t="s">
        <v>333</v>
      </c>
      <c r="E153" s="320"/>
    </row>
    <row r="154" s="189" customFormat="1" ht="27" customHeight="1" spans="1:5">
      <c r="A154" s="319" t="s">
        <v>298</v>
      </c>
      <c r="B154" s="14" t="s">
        <v>334</v>
      </c>
      <c r="C154" s="27" t="s">
        <v>168</v>
      </c>
      <c r="D154" s="14" t="s">
        <v>335</v>
      </c>
      <c r="E154" s="320"/>
    </row>
    <row r="155" s="189" customFormat="1" ht="27" customHeight="1" spans="1:5">
      <c r="A155" s="319" t="s">
        <v>298</v>
      </c>
      <c r="B155" s="14" t="s">
        <v>336</v>
      </c>
      <c r="C155" s="27" t="s">
        <v>183</v>
      </c>
      <c r="D155" s="14" t="s">
        <v>337</v>
      </c>
      <c r="E155" s="320"/>
    </row>
    <row r="156" s="189" customFormat="1" ht="27" customHeight="1" spans="1:5">
      <c r="A156" s="319" t="s">
        <v>298</v>
      </c>
      <c r="B156" s="14" t="s">
        <v>338</v>
      </c>
      <c r="C156" s="27" t="s">
        <v>183</v>
      </c>
      <c r="D156" s="14" t="s">
        <v>339</v>
      </c>
      <c r="E156" s="320"/>
    </row>
    <row r="157" s="189" customFormat="1" ht="27" customHeight="1" spans="1:5">
      <c r="A157" s="319" t="s">
        <v>298</v>
      </c>
      <c r="B157" s="14" t="s">
        <v>216</v>
      </c>
      <c r="C157" s="27" t="s">
        <v>183</v>
      </c>
      <c r="D157" s="14" t="s">
        <v>340</v>
      </c>
      <c r="E157" s="320"/>
    </row>
    <row r="158" s="189" customFormat="1" ht="27" customHeight="1" spans="1:5">
      <c r="A158" s="319" t="s">
        <v>298</v>
      </c>
      <c r="B158" s="14" t="s">
        <v>293</v>
      </c>
      <c r="C158" s="27">
        <v>99</v>
      </c>
      <c r="D158" s="14" t="s">
        <v>341</v>
      </c>
      <c r="E158" s="314"/>
    </row>
    <row r="159" s="189" customFormat="1" ht="27" customHeight="1" spans="1:5">
      <c r="A159" s="319" t="s">
        <v>342</v>
      </c>
      <c r="B159" s="14"/>
      <c r="C159" s="27"/>
      <c r="D159" s="14" t="s">
        <v>343</v>
      </c>
      <c r="E159" s="227">
        <f>SUM(E160:E189)</f>
        <v>2765</v>
      </c>
    </row>
    <row r="160" s="189" customFormat="1" ht="27" customHeight="1" spans="1:5">
      <c r="A160" s="319" t="s">
        <v>344</v>
      </c>
      <c r="B160" s="14" t="s">
        <v>167</v>
      </c>
      <c r="C160" s="27" t="s">
        <v>168</v>
      </c>
      <c r="D160" s="14" t="s">
        <v>169</v>
      </c>
      <c r="E160" s="296">
        <v>266</v>
      </c>
    </row>
    <row r="161" s="189" customFormat="1" ht="27" customHeight="1" spans="1:5">
      <c r="A161" s="319" t="s">
        <v>344</v>
      </c>
      <c r="B161" s="14" t="s">
        <v>167</v>
      </c>
      <c r="C161" s="27" t="s">
        <v>183</v>
      </c>
      <c r="D161" s="14" t="s">
        <v>184</v>
      </c>
      <c r="E161" s="320"/>
    </row>
    <row r="162" s="189" customFormat="1" ht="27" customHeight="1" spans="1:5">
      <c r="A162" s="319" t="s">
        <v>344</v>
      </c>
      <c r="B162" s="14" t="s">
        <v>167</v>
      </c>
      <c r="C162" s="27" t="s">
        <v>180</v>
      </c>
      <c r="D162" s="14" t="s">
        <v>345</v>
      </c>
      <c r="E162" s="320"/>
    </row>
    <row r="163" s="189" customFormat="1" ht="27" customHeight="1" spans="1:5">
      <c r="A163" s="319" t="s">
        <v>344</v>
      </c>
      <c r="B163" s="14" t="s">
        <v>176</v>
      </c>
      <c r="C163" s="27" t="s">
        <v>168</v>
      </c>
      <c r="D163" s="14" t="s">
        <v>346</v>
      </c>
      <c r="E163" s="320"/>
    </row>
    <row r="164" s="189" customFormat="1" ht="27" customHeight="1" spans="1:5">
      <c r="A164" s="319" t="s">
        <v>344</v>
      </c>
      <c r="B164" s="14" t="s">
        <v>176</v>
      </c>
      <c r="C164" s="27" t="s">
        <v>183</v>
      </c>
      <c r="D164" s="14" t="s">
        <v>347</v>
      </c>
      <c r="E164" s="320"/>
    </row>
    <row r="165" s="189" customFormat="1" ht="27" customHeight="1" spans="1:5">
      <c r="A165" s="319" t="s">
        <v>344</v>
      </c>
      <c r="B165" s="14" t="s">
        <v>176</v>
      </c>
      <c r="C165" s="27">
        <v>99</v>
      </c>
      <c r="D165" s="14" t="s">
        <v>348</v>
      </c>
      <c r="E165" s="320"/>
    </row>
    <row r="166" s="189" customFormat="1" ht="27" customHeight="1" spans="1:5">
      <c r="A166" s="319" t="s">
        <v>344</v>
      </c>
      <c r="B166" s="14" t="s">
        <v>182</v>
      </c>
      <c r="C166" s="27" t="s">
        <v>168</v>
      </c>
      <c r="D166" s="14" t="s">
        <v>349</v>
      </c>
      <c r="E166" s="320"/>
    </row>
    <row r="167" s="189" customFormat="1" ht="27" customHeight="1" spans="1:5">
      <c r="A167" s="319" t="s">
        <v>344</v>
      </c>
      <c r="B167" s="14" t="s">
        <v>182</v>
      </c>
      <c r="C167" s="27" t="s">
        <v>183</v>
      </c>
      <c r="D167" s="14" t="s">
        <v>350</v>
      </c>
      <c r="E167" s="296">
        <v>1024</v>
      </c>
    </row>
    <row r="168" s="189" customFormat="1" ht="27" customHeight="1" spans="1:5">
      <c r="A168" s="319" t="s">
        <v>344</v>
      </c>
      <c r="B168" s="14" t="s">
        <v>182</v>
      </c>
      <c r="C168" s="27" t="s">
        <v>180</v>
      </c>
      <c r="D168" s="14" t="s">
        <v>351</v>
      </c>
      <c r="E168" s="320"/>
    </row>
    <row r="169" s="189" customFormat="1" ht="27" customHeight="1" spans="1:5">
      <c r="A169" s="319" t="s">
        <v>344</v>
      </c>
      <c r="B169" s="14" t="s">
        <v>192</v>
      </c>
      <c r="C169" s="27" t="s">
        <v>168</v>
      </c>
      <c r="D169" s="14" t="s">
        <v>352</v>
      </c>
      <c r="E169" s="320"/>
    </row>
    <row r="170" s="189" customFormat="1" ht="27" customHeight="1" spans="1:5">
      <c r="A170" s="319" t="s">
        <v>344</v>
      </c>
      <c r="B170" s="14" t="s">
        <v>192</v>
      </c>
      <c r="C170" s="27">
        <v>10</v>
      </c>
      <c r="D170" s="14" t="s">
        <v>353</v>
      </c>
      <c r="E170" s="320"/>
    </row>
    <row r="171" s="189" customFormat="1" ht="27" customHeight="1" spans="1:5">
      <c r="A171" s="319" t="s">
        <v>344</v>
      </c>
      <c r="B171" s="14" t="s">
        <v>192</v>
      </c>
      <c r="C171" s="27" t="s">
        <v>185</v>
      </c>
      <c r="D171" s="14" t="s">
        <v>354</v>
      </c>
      <c r="E171" s="296">
        <v>80</v>
      </c>
    </row>
    <row r="172" s="189" customFormat="1" ht="27" customHeight="1" spans="1:5">
      <c r="A172" s="319" t="s">
        <v>344</v>
      </c>
      <c r="B172" s="14" t="s">
        <v>192</v>
      </c>
      <c r="C172" s="27" t="s">
        <v>174</v>
      </c>
      <c r="D172" s="14" t="s">
        <v>355</v>
      </c>
      <c r="E172" s="320"/>
    </row>
    <row r="173" s="189" customFormat="1" ht="27" customHeight="1" spans="1:5">
      <c r="A173" s="319" t="s">
        <v>344</v>
      </c>
      <c r="B173" s="14" t="s">
        <v>192</v>
      </c>
      <c r="C173" s="27" t="s">
        <v>270</v>
      </c>
      <c r="D173" s="14" t="s">
        <v>356</v>
      </c>
      <c r="E173" s="320"/>
    </row>
    <row r="174" s="189" customFormat="1" ht="27" customHeight="1" spans="1:5">
      <c r="A174" s="319" t="s">
        <v>344</v>
      </c>
      <c r="B174" s="14" t="s">
        <v>192</v>
      </c>
      <c r="C174" s="27">
        <v>99</v>
      </c>
      <c r="D174" s="14" t="s">
        <v>357</v>
      </c>
      <c r="E174" s="320"/>
    </row>
    <row r="175" s="189" customFormat="1" ht="27" customHeight="1" spans="1:5">
      <c r="A175" s="319" t="s">
        <v>344</v>
      </c>
      <c r="B175" s="407" t="s">
        <v>172</v>
      </c>
      <c r="C175" s="27">
        <v>99</v>
      </c>
      <c r="D175" s="14" t="s">
        <v>358</v>
      </c>
      <c r="E175" s="320"/>
    </row>
    <row r="176" s="189" customFormat="1" ht="27" customHeight="1" spans="1:5">
      <c r="A176" s="319" t="s">
        <v>344</v>
      </c>
      <c r="B176" s="14" t="s">
        <v>203</v>
      </c>
      <c r="C176" s="27" t="s">
        <v>359</v>
      </c>
      <c r="D176" s="14" t="s">
        <v>360</v>
      </c>
      <c r="E176" s="320"/>
    </row>
    <row r="177" s="189" customFormat="1" ht="27" customHeight="1" spans="1:5">
      <c r="A177" s="319" t="s">
        <v>344</v>
      </c>
      <c r="B177" s="14" t="s">
        <v>203</v>
      </c>
      <c r="C177" s="27" t="s">
        <v>361</v>
      </c>
      <c r="D177" s="14" t="s">
        <v>362</v>
      </c>
      <c r="E177" s="320"/>
    </row>
    <row r="178" s="189" customFormat="1" ht="27" customHeight="1" spans="1:5">
      <c r="A178" s="319" t="s">
        <v>344</v>
      </c>
      <c r="B178" s="14" t="s">
        <v>203</v>
      </c>
      <c r="C178" s="27" t="s">
        <v>180</v>
      </c>
      <c r="D178" s="14" t="s">
        <v>363</v>
      </c>
      <c r="E178" s="320"/>
    </row>
    <row r="179" s="189" customFormat="1" ht="27" customHeight="1" spans="1:5">
      <c r="A179" s="319" t="s">
        <v>344</v>
      </c>
      <c r="B179" s="14" t="s">
        <v>209</v>
      </c>
      <c r="C179" s="27" t="s">
        <v>168</v>
      </c>
      <c r="D179" s="14" t="s">
        <v>364</v>
      </c>
      <c r="E179" s="296">
        <v>268</v>
      </c>
    </row>
    <row r="180" s="189" customFormat="1" ht="27" customHeight="1" spans="1:5">
      <c r="A180" s="319" t="s">
        <v>344</v>
      </c>
      <c r="B180" s="14" t="s">
        <v>209</v>
      </c>
      <c r="C180" s="27" t="s">
        <v>183</v>
      </c>
      <c r="D180" s="14" t="s">
        <v>365</v>
      </c>
      <c r="E180" s="296">
        <v>1051</v>
      </c>
    </row>
    <row r="181" s="189" customFormat="1" ht="27" customHeight="1" spans="1:5">
      <c r="A181" s="319" t="s">
        <v>344</v>
      </c>
      <c r="B181" s="27">
        <v>11</v>
      </c>
      <c r="C181" s="27" t="s">
        <v>185</v>
      </c>
      <c r="D181" s="321" t="s">
        <v>366</v>
      </c>
      <c r="E181" s="296">
        <v>76</v>
      </c>
    </row>
    <row r="182" s="189" customFormat="1" ht="27" customHeight="1" spans="1:5">
      <c r="A182" s="319" t="s">
        <v>344</v>
      </c>
      <c r="B182" s="14" t="s">
        <v>367</v>
      </c>
      <c r="C182" s="27" t="s">
        <v>183</v>
      </c>
      <c r="D182" s="14" t="s">
        <v>368</v>
      </c>
      <c r="E182" s="320"/>
    </row>
    <row r="183" s="189" customFormat="1" ht="27" customHeight="1" spans="1:5">
      <c r="A183" s="319" t="s">
        <v>344</v>
      </c>
      <c r="B183" s="14" t="s">
        <v>211</v>
      </c>
      <c r="C183" s="27" t="s">
        <v>168</v>
      </c>
      <c r="D183" s="14" t="s">
        <v>369</v>
      </c>
      <c r="E183" s="320"/>
    </row>
    <row r="184" s="189" customFormat="1" ht="27" customHeight="1" spans="1:5">
      <c r="A184" s="319" t="s">
        <v>344</v>
      </c>
      <c r="B184" s="27">
        <v>14</v>
      </c>
      <c r="C184" s="27" t="s">
        <v>168</v>
      </c>
      <c r="D184" s="14" t="s">
        <v>370</v>
      </c>
      <c r="E184" s="320"/>
    </row>
    <row r="185" s="189" customFormat="1" ht="27" customHeight="1" spans="1:5">
      <c r="A185" s="319" t="s">
        <v>344</v>
      </c>
      <c r="B185" s="14" t="s">
        <v>371</v>
      </c>
      <c r="C185" s="323" t="s">
        <v>168</v>
      </c>
      <c r="D185" s="14" t="s">
        <v>169</v>
      </c>
      <c r="E185" s="320"/>
    </row>
    <row r="186" s="189" customFormat="1" ht="27" customHeight="1" spans="1:5">
      <c r="A186" s="319" t="s">
        <v>344</v>
      </c>
      <c r="B186" s="14" t="s">
        <v>371</v>
      </c>
      <c r="C186" s="323" t="s">
        <v>170</v>
      </c>
      <c r="D186" s="14" t="s">
        <v>200</v>
      </c>
      <c r="E186" s="320"/>
    </row>
    <row r="187" s="189" customFormat="1" ht="27" customHeight="1" spans="1:5">
      <c r="A187" s="319" t="s">
        <v>344</v>
      </c>
      <c r="B187" s="14" t="s">
        <v>371</v>
      </c>
      <c r="C187" s="27">
        <v>50</v>
      </c>
      <c r="D187" s="14" t="s">
        <v>190</v>
      </c>
      <c r="E187" s="320"/>
    </row>
    <row r="188" s="189" customFormat="1" ht="27" customHeight="1" spans="1:5">
      <c r="A188" s="319" t="s">
        <v>344</v>
      </c>
      <c r="B188" s="14" t="s">
        <v>372</v>
      </c>
      <c r="C188" s="27" t="s">
        <v>168</v>
      </c>
      <c r="D188" s="14" t="s">
        <v>373</v>
      </c>
      <c r="E188" s="320"/>
    </row>
    <row r="189" s="189" customFormat="1" ht="27" customHeight="1" spans="1:5">
      <c r="A189" s="319" t="s">
        <v>344</v>
      </c>
      <c r="B189" s="27">
        <v>99</v>
      </c>
      <c r="C189" s="27" t="s">
        <v>168</v>
      </c>
      <c r="D189" s="14" t="s">
        <v>374</v>
      </c>
      <c r="E189" s="320"/>
    </row>
    <row r="190" s="189" customFormat="1" ht="27" customHeight="1" spans="1:5">
      <c r="A190" s="319" t="s">
        <v>375</v>
      </c>
      <c r="B190" s="14"/>
      <c r="C190" s="27"/>
      <c r="D190" s="14" t="s">
        <v>376</v>
      </c>
      <c r="E190" s="320">
        <f>SUM(E191:E196)</f>
        <v>0</v>
      </c>
    </row>
    <row r="191" s="189" customFormat="1" ht="27" customHeight="1" spans="1:5">
      <c r="A191" s="319" t="s">
        <v>377</v>
      </c>
      <c r="B191" s="14" t="s">
        <v>167</v>
      </c>
      <c r="C191" s="27" t="s">
        <v>180</v>
      </c>
      <c r="D191" s="14" t="s">
        <v>378</v>
      </c>
      <c r="E191" s="320"/>
    </row>
    <row r="192" s="189" customFormat="1" ht="27" customHeight="1" spans="1:5">
      <c r="A192" s="319" t="s">
        <v>377</v>
      </c>
      <c r="B192" s="407" t="s">
        <v>185</v>
      </c>
      <c r="C192" s="407" t="s">
        <v>168</v>
      </c>
      <c r="D192" s="321" t="s">
        <v>379</v>
      </c>
      <c r="E192" s="320"/>
    </row>
    <row r="193" s="189" customFormat="1" ht="27" customHeight="1" spans="1:5">
      <c r="A193" s="319" t="s">
        <v>377</v>
      </c>
      <c r="B193" s="407" t="s">
        <v>185</v>
      </c>
      <c r="C193" s="407" t="s">
        <v>183</v>
      </c>
      <c r="D193" s="321" t="s">
        <v>380</v>
      </c>
      <c r="E193" s="320"/>
    </row>
    <row r="194" s="189" customFormat="1" ht="27" customHeight="1" spans="1:5">
      <c r="A194" s="319" t="s">
        <v>377</v>
      </c>
      <c r="B194" s="407" t="s">
        <v>185</v>
      </c>
      <c r="C194" s="27" t="s">
        <v>180</v>
      </c>
      <c r="D194" s="321" t="s">
        <v>381</v>
      </c>
      <c r="E194" s="320"/>
    </row>
    <row r="195" s="189" customFormat="1" ht="27" customHeight="1" spans="1:5">
      <c r="A195" s="319" t="s">
        <v>377</v>
      </c>
      <c r="B195" s="407" t="s">
        <v>170</v>
      </c>
      <c r="C195" s="407" t="s">
        <v>183</v>
      </c>
      <c r="D195" s="321" t="s">
        <v>383</v>
      </c>
      <c r="E195" s="227"/>
    </row>
    <row r="196" s="189" customFormat="1" ht="27" customHeight="1" spans="1:5">
      <c r="A196" s="319" t="s">
        <v>377</v>
      </c>
      <c r="B196" s="27">
        <v>99</v>
      </c>
      <c r="C196" s="407" t="s">
        <v>168</v>
      </c>
      <c r="D196" s="321" t="s">
        <v>384</v>
      </c>
      <c r="E196" s="227"/>
    </row>
    <row r="197" s="189" customFormat="1" ht="27" customHeight="1" spans="1:5">
      <c r="A197" s="319" t="s">
        <v>385</v>
      </c>
      <c r="B197" s="14"/>
      <c r="C197" s="27"/>
      <c r="D197" s="14" t="s">
        <v>386</v>
      </c>
      <c r="E197" s="227">
        <f>SUM(E198:E205)</f>
        <v>1306</v>
      </c>
    </row>
    <row r="198" s="189" customFormat="1" ht="27" customHeight="1" spans="1:5">
      <c r="A198" s="319" t="s">
        <v>387</v>
      </c>
      <c r="B198" s="14" t="s">
        <v>167</v>
      </c>
      <c r="C198" s="27" t="s">
        <v>168</v>
      </c>
      <c r="D198" s="14" t="s">
        <v>169</v>
      </c>
      <c r="E198" s="296">
        <v>984</v>
      </c>
    </row>
    <row r="199" s="189" customFormat="1" ht="27" customHeight="1" spans="1:5">
      <c r="A199" s="319" t="s">
        <v>387</v>
      </c>
      <c r="B199" s="14" t="s">
        <v>167</v>
      </c>
      <c r="C199" s="407" t="s">
        <v>185</v>
      </c>
      <c r="D199" s="14" t="s">
        <v>186</v>
      </c>
      <c r="E199" s="320"/>
    </row>
    <row r="200" s="189" customFormat="1" ht="27" customHeight="1" spans="1:5">
      <c r="A200" s="319" t="s">
        <v>387</v>
      </c>
      <c r="B200" s="14" t="s">
        <v>167</v>
      </c>
      <c r="C200" s="27" t="s">
        <v>170</v>
      </c>
      <c r="D200" s="14" t="s">
        <v>388</v>
      </c>
      <c r="E200" s="296">
        <v>261</v>
      </c>
    </row>
    <row r="201" s="189" customFormat="1" ht="27" customHeight="1" spans="1:5">
      <c r="A201" s="319" t="s">
        <v>387</v>
      </c>
      <c r="B201" s="14" t="s">
        <v>167</v>
      </c>
      <c r="C201" s="27">
        <v>99</v>
      </c>
      <c r="D201" s="321" t="s">
        <v>389</v>
      </c>
      <c r="E201" s="320"/>
    </row>
    <row r="202" s="189" customFormat="1" ht="27" customHeight="1" spans="1:5">
      <c r="A202" s="323" t="s">
        <v>385</v>
      </c>
      <c r="B202" s="323" t="s">
        <v>183</v>
      </c>
      <c r="C202" s="323" t="s">
        <v>168</v>
      </c>
      <c r="D202" s="326" t="s">
        <v>390</v>
      </c>
      <c r="E202" s="296">
        <v>61</v>
      </c>
    </row>
    <row r="203" s="189" customFormat="1" ht="27" customHeight="1" spans="1:5">
      <c r="A203" s="319" t="s">
        <v>387</v>
      </c>
      <c r="B203" s="14" t="s">
        <v>182</v>
      </c>
      <c r="C203" s="27" t="s">
        <v>180</v>
      </c>
      <c r="D203" s="14" t="s">
        <v>391</v>
      </c>
      <c r="E203" s="227"/>
    </row>
    <row r="204" s="189" customFormat="1" ht="27" customHeight="1" spans="1:5">
      <c r="A204" s="319" t="s">
        <v>387</v>
      </c>
      <c r="B204" s="14" t="s">
        <v>194</v>
      </c>
      <c r="C204" s="27" t="s">
        <v>168</v>
      </c>
      <c r="D204" s="14" t="s">
        <v>392</v>
      </c>
      <c r="E204" s="227"/>
    </row>
    <row r="205" s="189" customFormat="1" ht="27" customHeight="1" spans="1:5">
      <c r="A205" s="319" t="s">
        <v>387</v>
      </c>
      <c r="B205" s="27">
        <v>99</v>
      </c>
      <c r="C205" s="27" t="s">
        <v>168</v>
      </c>
      <c r="D205" s="321" t="s">
        <v>393</v>
      </c>
      <c r="E205" s="227"/>
    </row>
    <row r="206" s="189" customFormat="1" ht="27" customHeight="1" spans="1:5">
      <c r="A206" s="319" t="s">
        <v>394</v>
      </c>
      <c r="B206" s="14"/>
      <c r="C206" s="27"/>
      <c r="D206" s="14" t="s">
        <v>395</v>
      </c>
      <c r="E206" s="227">
        <f>SUM(E207:E241)</f>
        <v>350</v>
      </c>
    </row>
    <row r="207" s="189" customFormat="1" ht="27" customHeight="1" spans="1:5">
      <c r="A207" s="319" t="s">
        <v>396</v>
      </c>
      <c r="B207" s="14" t="s">
        <v>167</v>
      </c>
      <c r="C207" s="27" t="s">
        <v>168</v>
      </c>
      <c r="D207" s="14" t="s">
        <v>169</v>
      </c>
      <c r="E207" s="296">
        <v>247</v>
      </c>
    </row>
    <row r="208" s="189" customFormat="1" ht="27" customHeight="1" spans="1:5">
      <c r="A208" s="319" t="s">
        <v>396</v>
      </c>
      <c r="B208" s="14" t="s">
        <v>167</v>
      </c>
      <c r="C208" s="27" t="s">
        <v>170</v>
      </c>
      <c r="D208" s="14" t="s">
        <v>190</v>
      </c>
      <c r="E208" s="296">
        <v>72</v>
      </c>
    </row>
    <row r="209" s="189" customFormat="1" ht="27" customHeight="1" spans="1:5">
      <c r="A209" s="319" t="s">
        <v>396</v>
      </c>
      <c r="B209" s="14" t="s">
        <v>167</v>
      </c>
      <c r="C209" s="27" t="s">
        <v>172</v>
      </c>
      <c r="D209" s="14" t="s">
        <v>397</v>
      </c>
      <c r="E209" s="320"/>
    </row>
    <row r="210" s="189" customFormat="1" ht="27" customHeight="1" spans="1:5">
      <c r="A210" s="319" t="s">
        <v>396</v>
      </c>
      <c r="B210" s="14" t="s">
        <v>167</v>
      </c>
      <c r="C210" s="27" t="s">
        <v>174</v>
      </c>
      <c r="D210" s="14" t="s">
        <v>398</v>
      </c>
      <c r="E210" s="320"/>
    </row>
    <row r="211" s="189" customFormat="1" ht="27" customHeight="1" spans="1:5">
      <c r="A211" s="319" t="s">
        <v>396</v>
      </c>
      <c r="B211" s="14" t="s">
        <v>167</v>
      </c>
      <c r="C211" s="27" t="s">
        <v>270</v>
      </c>
      <c r="D211" s="14" t="s">
        <v>399</v>
      </c>
      <c r="E211" s="320"/>
    </row>
    <row r="212" s="189" customFormat="1" ht="27" customHeight="1" spans="1:5">
      <c r="A212" s="319" t="s">
        <v>396</v>
      </c>
      <c r="B212" s="14" t="s">
        <v>167</v>
      </c>
      <c r="C212" s="27">
        <v>22</v>
      </c>
      <c r="D212" s="324" t="s">
        <v>401</v>
      </c>
      <c r="E212" s="320"/>
    </row>
    <row r="213" s="189" customFormat="1" ht="27" customHeight="1" spans="1:5">
      <c r="A213" s="319" t="s">
        <v>396</v>
      </c>
      <c r="B213" s="14" t="s">
        <v>167</v>
      </c>
      <c r="C213" s="27">
        <v>24</v>
      </c>
      <c r="D213" s="324" t="s">
        <v>402</v>
      </c>
      <c r="E213" s="320"/>
    </row>
    <row r="214" s="189" customFormat="1" ht="27" customHeight="1" spans="1:5">
      <c r="A214" s="319" t="s">
        <v>396</v>
      </c>
      <c r="B214" s="14" t="s">
        <v>167</v>
      </c>
      <c r="C214" s="27">
        <v>25</v>
      </c>
      <c r="D214" s="321" t="s">
        <v>403</v>
      </c>
      <c r="E214" s="320"/>
    </row>
    <row r="215" s="189" customFormat="1" ht="27" customHeight="1" spans="1:5">
      <c r="A215" s="319" t="s">
        <v>396</v>
      </c>
      <c r="B215" s="14" t="s">
        <v>167</v>
      </c>
      <c r="C215" s="27">
        <v>42</v>
      </c>
      <c r="D215" s="321" t="s">
        <v>404</v>
      </c>
      <c r="E215" s="320"/>
    </row>
    <row r="216" s="189" customFormat="1" ht="27" customHeight="1" spans="1:5">
      <c r="A216" s="319" t="s">
        <v>396</v>
      </c>
      <c r="B216" s="14" t="s">
        <v>167</v>
      </c>
      <c r="C216" s="27" t="s">
        <v>405</v>
      </c>
      <c r="D216" s="14" t="s">
        <v>406</v>
      </c>
      <c r="E216" s="320"/>
    </row>
    <row r="217" s="189" customFormat="1" ht="27" customHeight="1" spans="1:5">
      <c r="A217" s="319" t="s">
        <v>396</v>
      </c>
      <c r="B217" s="14" t="s">
        <v>167</v>
      </c>
      <c r="C217" s="27" t="s">
        <v>180</v>
      </c>
      <c r="D217" s="14" t="s">
        <v>559</v>
      </c>
      <c r="E217" s="320"/>
    </row>
    <row r="218" s="189" customFormat="1" ht="27" customHeight="1" spans="1:5">
      <c r="A218" s="319" t="s">
        <v>396</v>
      </c>
      <c r="B218" s="14" t="s">
        <v>176</v>
      </c>
      <c r="C218" s="407" t="s">
        <v>199</v>
      </c>
      <c r="D218" s="321" t="s">
        <v>409</v>
      </c>
      <c r="E218" s="320"/>
    </row>
    <row r="219" s="189" customFormat="1" ht="27" customHeight="1" spans="1:5">
      <c r="A219" s="319" t="s">
        <v>396</v>
      </c>
      <c r="B219" s="14" t="s">
        <v>176</v>
      </c>
      <c r="C219" s="407" t="s">
        <v>270</v>
      </c>
      <c r="D219" s="321" t="s">
        <v>410</v>
      </c>
      <c r="E219" s="320"/>
    </row>
    <row r="220" s="189" customFormat="1" ht="27" customHeight="1" spans="1:5">
      <c r="A220" s="319" t="s">
        <v>396</v>
      </c>
      <c r="B220" s="14" t="s">
        <v>176</v>
      </c>
      <c r="C220" s="27">
        <v>12</v>
      </c>
      <c r="D220" s="321" t="s">
        <v>411</v>
      </c>
      <c r="E220" s="320"/>
    </row>
    <row r="221" s="189" customFormat="1" ht="27" customHeight="1" spans="1:5">
      <c r="A221" s="319" t="s">
        <v>396</v>
      </c>
      <c r="B221" s="14" t="s">
        <v>176</v>
      </c>
      <c r="C221" s="27">
        <v>34</v>
      </c>
      <c r="D221" s="321" t="s">
        <v>412</v>
      </c>
      <c r="E221" s="320"/>
    </row>
    <row r="222" s="189" customFormat="1" ht="27" customHeight="1" spans="1:5">
      <c r="A222" s="319" t="s">
        <v>396</v>
      </c>
      <c r="B222" s="14" t="s">
        <v>176</v>
      </c>
      <c r="C222" s="27">
        <v>99</v>
      </c>
      <c r="D222" s="14" t="s">
        <v>413</v>
      </c>
      <c r="E222" s="320"/>
    </row>
    <row r="223" s="189" customFormat="1" ht="27" customHeight="1" spans="1:5">
      <c r="A223" s="319" t="s">
        <v>396</v>
      </c>
      <c r="B223" s="14" t="s">
        <v>182</v>
      </c>
      <c r="C223" s="27" t="s">
        <v>168</v>
      </c>
      <c r="D223" s="14" t="s">
        <v>169</v>
      </c>
      <c r="E223" s="320"/>
    </row>
    <row r="224" s="189" customFormat="1" ht="27" customHeight="1" spans="1:5">
      <c r="A224" s="319" t="s">
        <v>396</v>
      </c>
      <c r="B224" s="14" t="s">
        <v>182</v>
      </c>
      <c r="C224" s="407" t="s">
        <v>170</v>
      </c>
      <c r="D224" s="14" t="s">
        <v>414</v>
      </c>
      <c r="E224" s="320"/>
    </row>
    <row r="225" s="189" customFormat="1" ht="27" customHeight="1" spans="1:5">
      <c r="A225" s="319" t="s">
        <v>396</v>
      </c>
      <c r="B225" s="14" t="s">
        <v>182</v>
      </c>
      <c r="C225" s="407" t="s">
        <v>178</v>
      </c>
      <c r="D225" s="14" t="s">
        <v>415</v>
      </c>
      <c r="E225" s="320"/>
    </row>
    <row r="226" s="189" customFormat="1" ht="27" customHeight="1" spans="1:5">
      <c r="A226" s="319" t="s">
        <v>396</v>
      </c>
      <c r="B226" s="14" t="s">
        <v>182</v>
      </c>
      <c r="C226" s="407" t="s">
        <v>174</v>
      </c>
      <c r="D226" s="321" t="s">
        <v>416</v>
      </c>
      <c r="E226" s="320"/>
    </row>
    <row r="227" s="189" customFormat="1" ht="27" customHeight="1" spans="1:5">
      <c r="A227" s="319" t="s">
        <v>396</v>
      </c>
      <c r="B227" s="14" t="s">
        <v>182</v>
      </c>
      <c r="C227" s="27" t="s">
        <v>418</v>
      </c>
      <c r="D227" s="14" t="s">
        <v>419</v>
      </c>
      <c r="E227" s="320"/>
    </row>
    <row r="228" s="189" customFormat="1" ht="27" customHeight="1" spans="1:5">
      <c r="A228" s="319" t="s">
        <v>396</v>
      </c>
      <c r="B228" s="14" t="s">
        <v>182</v>
      </c>
      <c r="C228" s="27">
        <v>35</v>
      </c>
      <c r="D228" s="14" t="s">
        <v>420</v>
      </c>
      <c r="E228" s="320"/>
    </row>
    <row r="229" s="189" customFormat="1" ht="27" customHeight="1" spans="1:5">
      <c r="A229" s="319" t="s">
        <v>396</v>
      </c>
      <c r="B229" s="14" t="s">
        <v>182</v>
      </c>
      <c r="C229" s="27">
        <v>99</v>
      </c>
      <c r="D229" s="14" t="s">
        <v>421</v>
      </c>
      <c r="E229" s="320"/>
    </row>
    <row r="230" s="189" customFormat="1" ht="27" customHeight="1" spans="1:5">
      <c r="A230" s="319" t="s">
        <v>396</v>
      </c>
      <c r="B230" s="14" t="s">
        <v>194</v>
      </c>
      <c r="C230" s="27" t="s">
        <v>168</v>
      </c>
      <c r="D230" s="14" t="s">
        <v>169</v>
      </c>
      <c r="E230" s="320"/>
    </row>
    <row r="231" s="189" customFormat="1" ht="27" customHeight="1" spans="1:5">
      <c r="A231" s="319" t="s">
        <v>396</v>
      </c>
      <c r="B231" s="14" t="s">
        <v>194</v>
      </c>
      <c r="C231" s="407" t="s">
        <v>170</v>
      </c>
      <c r="D231" s="321" t="s">
        <v>422</v>
      </c>
      <c r="E231" s="320"/>
    </row>
    <row r="232" s="189" customFormat="1" ht="27" customHeight="1" spans="1:5">
      <c r="A232" s="319" t="s">
        <v>396</v>
      </c>
      <c r="B232" s="14" t="s">
        <v>194</v>
      </c>
      <c r="C232" s="27" t="s">
        <v>178</v>
      </c>
      <c r="D232" s="14" t="s">
        <v>423</v>
      </c>
      <c r="E232" s="320"/>
    </row>
    <row r="233" s="189" customFormat="1" ht="27" customHeight="1" spans="1:5">
      <c r="A233" s="319" t="s">
        <v>396</v>
      </c>
      <c r="B233" s="14" t="s">
        <v>194</v>
      </c>
      <c r="C233" s="27" t="s">
        <v>172</v>
      </c>
      <c r="D233" s="321" t="s">
        <v>424</v>
      </c>
      <c r="E233" s="320"/>
    </row>
    <row r="234" s="189" customFormat="1" ht="27" customHeight="1" spans="1:5">
      <c r="A234" s="319" t="s">
        <v>396</v>
      </c>
      <c r="B234" s="14" t="s">
        <v>194</v>
      </c>
      <c r="C234" s="27" t="s">
        <v>199</v>
      </c>
      <c r="D234" s="321" t="s">
        <v>425</v>
      </c>
      <c r="E234" s="320"/>
    </row>
    <row r="235" s="189" customFormat="1" ht="27" customHeight="1" spans="1:5">
      <c r="A235" s="319" t="s">
        <v>396</v>
      </c>
      <c r="B235" s="14" t="s">
        <v>194</v>
      </c>
      <c r="C235" s="27">
        <v>50</v>
      </c>
      <c r="D235" s="321" t="s">
        <v>190</v>
      </c>
      <c r="E235" s="296">
        <v>31</v>
      </c>
    </row>
    <row r="236" s="189" customFormat="1" ht="27" customHeight="1" spans="1:5">
      <c r="A236" s="319" t="s">
        <v>396</v>
      </c>
      <c r="B236" s="14" t="s">
        <v>194</v>
      </c>
      <c r="C236" s="27">
        <v>99</v>
      </c>
      <c r="D236" s="321" t="s">
        <v>426</v>
      </c>
      <c r="E236" s="296"/>
    </row>
    <row r="237" s="189" customFormat="1" ht="27" customHeight="1" spans="1:5">
      <c r="A237" s="319" t="s">
        <v>396</v>
      </c>
      <c r="B237" s="407" t="s">
        <v>172</v>
      </c>
      <c r="C237" s="27">
        <v>99</v>
      </c>
      <c r="D237" s="321" t="s">
        <v>427</v>
      </c>
      <c r="E237" s="320"/>
    </row>
    <row r="238" s="189" customFormat="1" ht="27" customHeight="1" spans="1:5">
      <c r="A238" s="319" t="s">
        <v>396</v>
      </c>
      <c r="B238" s="407" t="s">
        <v>199</v>
      </c>
      <c r="C238" s="407" t="s">
        <v>168</v>
      </c>
      <c r="D238" s="321" t="s">
        <v>428</v>
      </c>
      <c r="E238" s="320"/>
    </row>
    <row r="239" s="189" customFormat="1" ht="27" customHeight="1" spans="1:5">
      <c r="A239" s="319" t="s">
        <v>396</v>
      </c>
      <c r="B239" s="407" t="s">
        <v>199</v>
      </c>
      <c r="C239" s="27" t="s">
        <v>178</v>
      </c>
      <c r="D239" s="321" t="s">
        <v>429</v>
      </c>
      <c r="E239" s="227"/>
    </row>
    <row r="240" s="189" customFormat="1" ht="27" customHeight="1" spans="1:5">
      <c r="A240" s="319" t="s">
        <v>396</v>
      </c>
      <c r="B240" s="407" t="s">
        <v>174</v>
      </c>
      <c r="C240" s="407" t="s">
        <v>185</v>
      </c>
      <c r="D240" s="321" t="s">
        <v>430</v>
      </c>
      <c r="E240" s="314"/>
    </row>
    <row r="241" s="189" customFormat="1" ht="27" customHeight="1" spans="1:5">
      <c r="A241" s="319" t="s">
        <v>396</v>
      </c>
      <c r="B241" s="27">
        <v>99</v>
      </c>
      <c r="C241" s="27">
        <v>99</v>
      </c>
      <c r="D241" s="321" t="s">
        <v>432</v>
      </c>
      <c r="E241" s="227"/>
    </row>
    <row r="242" s="189" customFormat="1" ht="27" customHeight="1" spans="1:5">
      <c r="A242" s="319" t="s">
        <v>433</v>
      </c>
      <c r="B242" s="14"/>
      <c r="C242" s="27"/>
      <c r="D242" s="14" t="s">
        <v>434</v>
      </c>
      <c r="E242" s="227">
        <f>E243+E244</f>
        <v>0</v>
      </c>
    </row>
    <row r="243" s="189" customFormat="1" ht="27" customHeight="1" spans="1:5">
      <c r="A243" s="319" t="s">
        <v>435</v>
      </c>
      <c r="B243" s="14" t="s">
        <v>167</v>
      </c>
      <c r="C243" s="407" t="s">
        <v>170</v>
      </c>
      <c r="D243" s="321" t="s">
        <v>436</v>
      </c>
      <c r="E243" s="227"/>
    </row>
    <row r="244" s="189" customFormat="1" ht="27" customHeight="1" spans="1:5">
      <c r="A244" s="319" t="s">
        <v>435</v>
      </c>
      <c r="B244" s="14" t="s">
        <v>167</v>
      </c>
      <c r="C244" s="27" t="s">
        <v>172</v>
      </c>
      <c r="D244" s="14" t="s">
        <v>437</v>
      </c>
      <c r="E244" s="227"/>
    </row>
    <row r="245" s="189" customFormat="1" ht="27" customHeight="1" spans="1:5">
      <c r="A245" s="319" t="s">
        <v>438</v>
      </c>
      <c r="B245" s="14"/>
      <c r="C245" s="27"/>
      <c r="D245" s="14" t="s">
        <v>439</v>
      </c>
      <c r="E245" s="227">
        <f>SUM(E246:E253)</f>
        <v>34</v>
      </c>
    </row>
    <row r="246" s="189" customFormat="1" ht="27" customHeight="1" spans="1:5">
      <c r="A246" s="408" t="s">
        <v>438</v>
      </c>
      <c r="B246" s="407" t="s">
        <v>183</v>
      </c>
      <c r="C246" s="27">
        <v>99</v>
      </c>
      <c r="D246" s="324" t="s">
        <v>441</v>
      </c>
      <c r="E246" s="227"/>
    </row>
    <row r="247" s="189" customFormat="1" ht="27" customHeight="1" spans="1:5">
      <c r="A247" s="319" t="s">
        <v>440</v>
      </c>
      <c r="B247" s="27" t="s">
        <v>178</v>
      </c>
      <c r="C247" s="27" t="s">
        <v>168</v>
      </c>
      <c r="D247" s="321" t="s">
        <v>169</v>
      </c>
      <c r="E247" s="325">
        <v>34</v>
      </c>
    </row>
    <row r="248" s="189" customFormat="1" ht="27" customHeight="1" spans="1:5">
      <c r="A248" s="319" t="s">
        <v>440</v>
      </c>
      <c r="B248" s="27" t="s">
        <v>178</v>
      </c>
      <c r="C248" s="27">
        <v>10</v>
      </c>
      <c r="D248" s="321" t="s">
        <v>442</v>
      </c>
      <c r="E248" s="227"/>
    </row>
    <row r="249" s="189" customFormat="1" ht="27" customHeight="1" spans="1:5">
      <c r="A249" s="319" t="s">
        <v>440</v>
      </c>
      <c r="B249" s="407" t="s">
        <v>178</v>
      </c>
      <c r="C249" s="27">
        <v>99</v>
      </c>
      <c r="D249" s="321" t="s">
        <v>443</v>
      </c>
      <c r="E249" s="227"/>
    </row>
    <row r="250" s="189" customFormat="1" ht="27" customHeight="1" spans="1:5">
      <c r="A250" s="319" t="s">
        <v>440</v>
      </c>
      <c r="B250" s="14" t="s">
        <v>206</v>
      </c>
      <c r="C250" s="27" t="s">
        <v>168</v>
      </c>
      <c r="D250" s="14" t="s">
        <v>169</v>
      </c>
      <c r="E250" s="227"/>
    </row>
    <row r="251" s="189" customFormat="1" ht="27" customHeight="1" spans="1:5">
      <c r="A251" s="319" t="s">
        <v>440</v>
      </c>
      <c r="B251" s="14" t="s">
        <v>206</v>
      </c>
      <c r="C251" s="407" t="s">
        <v>178</v>
      </c>
      <c r="D251" s="14" t="s">
        <v>444</v>
      </c>
      <c r="E251" s="227"/>
    </row>
    <row r="252" s="189" customFormat="1" ht="27" customHeight="1" spans="1:5">
      <c r="A252" s="319" t="s">
        <v>440</v>
      </c>
      <c r="B252" s="14" t="s">
        <v>206</v>
      </c>
      <c r="C252" s="27" t="s">
        <v>180</v>
      </c>
      <c r="D252" s="14" t="s">
        <v>445</v>
      </c>
      <c r="E252" s="227"/>
    </row>
    <row r="253" s="189" customFormat="1" ht="27" customHeight="1" spans="1:5">
      <c r="A253" s="319" t="s">
        <v>440</v>
      </c>
      <c r="B253" s="14" t="s">
        <v>293</v>
      </c>
      <c r="C253" s="27" t="s">
        <v>180</v>
      </c>
      <c r="D253" s="14" t="s">
        <v>446</v>
      </c>
      <c r="E253" s="227">
        <v>0</v>
      </c>
    </row>
    <row r="254" s="189" customFormat="1" ht="27" customHeight="1" spans="1:5">
      <c r="A254" s="319" t="s">
        <v>447</v>
      </c>
      <c r="B254" s="14"/>
      <c r="C254" s="27"/>
      <c r="D254" s="14" t="s">
        <v>448</v>
      </c>
      <c r="E254" s="227">
        <f>SUM(E255:E257)</f>
        <v>23</v>
      </c>
    </row>
    <row r="255" s="189" customFormat="1" ht="27" customHeight="1" spans="1:5">
      <c r="A255" s="319" t="s">
        <v>449</v>
      </c>
      <c r="B255" s="14" t="s">
        <v>176</v>
      </c>
      <c r="C255" s="27" t="s">
        <v>168</v>
      </c>
      <c r="D255" s="14" t="s">
        <v>169</v>
      </c>
      <c r="E255" s="325">
        <v>23</v>
      </c>
    </row>
    <row r="256" s="189" customFormat="1" ht="27" customHeight="1" spans="1:5">
      <c r="A256" s="319" t="s">
        <v>449</v>
      </c>
      <c r="B256" s="14" t="s">
        <v>176</v>
      </c>
      <c r="C256" s="27">
        <v>99</v>
      </c>
      <c r="D256" s="321" t="s">
        <v>450</v>
      </c>
      <c r="E256" s="227"/>
    </row>
    <row r="257" s="189" customFormat="1" ht="27" customHeight="1" spans="1:5">
      <c r="A257" s="319" t="s">
        <v>449</v>
      </c>
      <c r="B257" s="27">
        <v>99</v>
      </c>
      <c r="C257" s="27">
        <v>99</v>
      </c>
      <c r="D257" s="321" t="s">
        <v>451</v>
      </c>
      <c r="E257" s="227"/>
    </row>
    <row r="258" s="189" customFormat="1" ht="27" customHeight="1" spans="1:5">
      <c r="A258" s="319" t="s">
        <v>452</v>
      </c>
      <c r="B258" s="14"/>
      <c r="C258" s="27"/>
      <c r="D258" s="321" t="s">
        <v>453</v>
      </c>
      <c r="E258" s="227">
        <f>E259</f>
        <v>0</v>
      </c>
    </row>
    <row r="259" s="189" customFormat="1" ht="27" customHeight="1" spans="1:5">
      <c r="A259" s="319" t="s">
        <v>454</v>
      </c>
      <c r="B259" s="27">
        <v>99</v>
      </c>
      <c r="C259" s="407" t="s">
        <v>168</v>
      </c>
      <c r="D259" s="321" t="s">
        <v>560</v>
      </c>
      <c r="E259" s="227"/>
    </row>
    <row r="260" s="189" customFormat="1" ht="27" customHeight="1" spans="1:5">
      <c r="A260" s="319" t="s">
        <v>456</v>
      </c>
      <c r="B260" s="14"/>
      <c r="C260" s="27"/>
      <c r="D260" s="14" t="s">
        <v>457</v>
      </c>
      <c r="E260" s="227">
        <f>SUM(E261:E266)</f>
        <v>0</v>
      </c>
    </row>
    <row r="261" s="189" customFormat="1" ht="27" customHeight="1" spans="1:5">
      <c r="A261" s="319" t="s">
        <v>458</v>
      </c>
      <c r="B261" s="14" t="s">
        <v>167</v>
      </c>
      <c r="C261" s="27" t="s">
        <v>168</v>
      </c>
      <c r="D261" s="14" t="s">
        <v>169</v>
      </c>
      <c r="E261" s="227"/>
    </row>
    <row r="262" s="189" customFormat="1" ht="27" customHeight="1" spans="1:5">
      <c r="A262" s="319" t="s">
        <v>458</v>
      </c>
      <c r="B262" s="14" t="s">
        <v>167</v>
      </c>
      <c r="C262" s="27" t="s">
        <v>178</v>
      </c>
      <c r="D262" s="14" t="s">
        <v>459</v>
      </c>
      <c r="E262" s="227"/>
    </row>
    <row r="263" s="189" customFormat="1" ht="27" customHeight="1" spans="1:5">
      <c r="A263" s="319" t="s">
        <v>458</v>
      </c>
      <c r="B263" s="14" t="s">
        <v>167</v>
      </c>
      <c r="C263" s="27">
        <v>13</v>
      </c>
      <c r="D263" s="321" t="s">
        <v>460</v>
      </c>
      <c r="E263" s="227"/>
    </row>
    <row r="264" s="189" customFormat="1" ht="27" customHeight="1" spans="1:5">
      <c r="A264" s="319" t="s">
        <v>458</v>
      </c>
      <c r="B264" s="14" t="s">
        <v>167</v>
      </c>
      <c r="C264" s="27">
        <v>99</v>
      </c>
      <c r="D264" s="321" t="s">
        <v>461</v>
      </c>
      <c r="E264" s="227"/>
    </row>
    <row r="265" s="189" customFormat="1" ht="27" customHeight="1" spans="1:5">
      <c r="A265" s="319" t="s">
        <v>458</v>
      </c>
      <c r="B265" s="14" t="s">
        <v>194</v>
      </c>
      <c r="C265" s="27" t="s">
        <v>270</v>
      </c>
      <c r="D265" s="14" t="s">
        <v>462</v>
      </c>
      <c r="E265" s="227"/>
    </row>
    <row r="266" s="189" customFormat="1" ht="27" customHeight="1" spans="1:5">
      <c r="A266" s="319" t="s">
        <v>458</v>
      </c>
      <c r="B266" s="323" t="s">
        <v>180</v>
      </c>
      <c r="C266" s="323" t="s">
        <v>168</v>
      </c>
      <c r="D266" s="14" t="s">
        <v>463</v>
      </c>
      <c r="E266" s="227"/>
    </row>
    <row r="267" s="189" customFormat="1" ht="27" customHeight="1" spans="1:5">
      <c r="A267" s="319" t="s">
        <v>464</v>
      </c>
      <c r="B267" s="14"/>
      <c r="C267" s="27"/>
      <c r="D267" s="14" t="s">
        <v>465</v>
      </c>
      <c r="E267" s="227">
        <f>SUM(E268:E271)</f>
        <v>1705</v>
      </c>
    </row>
    <row r="268" s="189" customFormat="1" ht="27" customHeight="1" spans="1:5">
      <c r="A268" s="319" t="s">
        <v>466</v>
      </c>
      <c r="B268" s="14" t="s">
        <v>167</v>
      </c>
      <c r="C268" s="407" t="s">
        <v>185</v>
      </c>
      <c r="D268" s="321" t="s">
        <v>467</v>
      </c>
      <c r="E268" s="227"/>
    </row>
    <row r="269" s="189" customFormat="1" ht="27" customHeight="1" spans="1:5">
      <c r="A269" s="319" t="s">
        <v>466</v>
      </c>
      <c r="B269" s="14" t="s">
        <v>167</v>
      </c>
      <c r="C269" s="407" t="s">
        <v>174</v>
      </c>
      <c r="D269" s="321" t="s">
        <v>469</v>
      </c>
      <c r="E269" s="227"/>
    </row>
    <row r="270" s="189" customFormat="1" ht="27" customHeight="1" spans="1:5">
      <c r="A270" s="319" t="s">
        <v>466</v>
      </c>
      <c r="B270" s="14" t="s">
        <v>176</v>
      </c>
      <c r="C270" s="27" t="s">
        <v>168</v>
      </c>
      <c r="D270" s="14" t="s">
        <v>470</v>
      </c>
      <c r="E270" s="296">
        <v>1705</v>
      </c>
    </row>
    <row r="271" s="189" customFormat="1" ht="27" customHeight="1" spans="1:5">
      <c r="A271" s="319" t="s">
        <v>466</v>
      </c>
      <c r="B271" s="14" t="s">
        <v>182</v>
      </c>
      <c r="C271" s="27">
        <v>99</v>
      </c>
      <c r="D271" s="321" t="s">
        <v>471</v>
      </c>
      <c r="E271" s="227"/>
    </row>
    <row r="272" s="189" customFormat="1" ht="27" customHeight="1" spans="1:5">
      <c r="A272" s="319" t="s">
        <v>472</v>
      </c>
      <c r="B272" s="14"/>
      <c r="C272" s="27"/>
      <c r="D272" s="14" t="s">
        <v>473</v>
      </c>
      <c r="E272" s="227">
        <f>SUM(E273:E276)</f>
        <v>0</v>
      </c>
    </row>
    <row r="273" s="189" customFormat="1" ht="27" customHeight="1" spans="1:5">
      <c r="A273" s="319" t="s">
        <v>474</v>
      </c>
      <c r="B273" s="14" t="s">
        <v>167</v>
      </c>
      <c r="C273" s="27" t="s">
        <v>168</v>
      </c>
      <c r="D273" s="14" t="s">
        <v>169</v>
      </c>
      <c r="E273" s="227"/>
    </row>
    <row r="274" s="189" customFormat="1" ht="27" customHeight="1" spans="1:5">
      <c r="A274" s="319" t="s">
        <v>474</v>
      </c>
      <c r="B274" s="14" t="s">
        <v>167</v>
      </c>
      <c r="C274" s="27" t="s">
        <v>180</v>
      </c>
      <c r="D274" s="14" t="s">
        <v>475</v>
      </c>
      <c r="E274" s="227"/>
    </row>
    <row r="275" s="189" customFormat="1" ht="27" customHeight="1" spans="1:5">
      <c r="A275" s="319" t="s">
        <v>474</v>
      </c>
      <c r="B275" s="14" t="s">
        <v>176</v>
      </c>
      <c r="C275" s="27" t="s">
        <v>168</v>
      </c>
      <c r="D275" s="14" t="s">
        <v>169</v>
      </c>
      <c r="E275" s="227"/>
    </row>
    <row r="276" s="189" customFormat="1" ht="27" customHeight="1" spans="1:5">
      <c r="A276" s="319" t="s">
        <v>474</v>
      </c>
      <c r="B276" s="14" t="s">
        <v>192</v>
      </c>
      <c r="C276" s="27" t="s">
        <v>168</v>
      </c>
      <c r="D276" s="14" t="s">
        <v>476</v>
      </c>
      <c r="E276" s="227"/>
    </row>
    <row r="277" s="189" customFormat="1" ht="27" customHeight="1" spans="1:5">
      <c r="A277" s="319" t="s">
        <v>477</v>
      </c>
      <c r="B277" s="14"/>
      <c r="C277" s="27"/>
      <c r="D277" s="14" t="s">
        <v>478</v>
      </c>
      <c r="E277" s="227">
        <f>SUM(E278:E282)</f>
        <v>36</v>
      </c>
    </row>
    <row r="278" s="189" customFormat="1" ht="27" customHeight="1" spans="1:5">
      <c r="A278" s="319" t="s">
        <v>479</v>
      </c>
      <c r="B278" s="14" t="s">
        <v>167</v>
      </c>
      <c r="C278" s="27" t="s">
        <v>168</v>
      </c>
      <c r="D278" s="14" t="s">
        <v>169</v>
      </c>
      <c r="E278" s="325">
        <v>36</v>
      </c>
    </row>
    <row r="279" s="189" customFormat="1" ht="27" customHeight="1" spans="1:5">
      <c r="A279" s="319" t="s">
        <v>479</v>
      </c>
      <c r="B279" s="14" t="s">
        <v>167</v>
      </c>
      <c r="C279" s="407" t="s">
        <v>172</v>
      </c>
      <c r="D279" s="321" t="s">
        <v>481</v>
      </c>
      <c r="E279" s="227"/>
    </row>
    <row r="280" s="189" customFormat="1" ht="27" customHeight="1" spans="1:5">
      <c r="A280" s="319" t="s">
        <v>479</v>
      </c>
      <c r="B280" s="14" t="s">
        <v>167</v>
      </c>
      <c r="C280" s="323" t="s">
        <v>270</v>
      </c>
      <c r="D280" s="14" t="s">
        <v>561</v>
      </c>
      <c r="E280" s="227"/>
    </row>
    <row r="281" s="189" customFormat="1" ht="27" customHeight="1" spans="1:5">
      <c r="A281" s="319" t="s">
        <v>479</v>
      </c>
      <c r="B281" s="14" t="s">
        <v>176</v>
      </c>
      <c r="C281" s="407" t="s">
        <v>170</v>
      </c>
      <c r="D281" s="321" t="s">
        <v>483</v>
      </c>
      <c r="E281" s="227"/>
    </row>
    <row r="282" s="189" customFormat="1" ht="27" customHeight="1" spans="1:5">
      <c r="A282" s="319" t="s">
        <v>479</v>
      </c>
      <c r="B282" s="323" t="s">
        <v>172</v>
      </c>
      <c r="C282" s="323" t="s">
        <v>168</v>
      </c>
      <c r="D282" s="321" t="s">
        <v>484</v>
      </c>
      <c r="E282" s="227"/>
    </row>
    <row r="283" s="189" customFormat="1" ht="27" customHeight="1" spans="1:5">
      <c r="A283" s="323" t="s">
        <v>477</v>
      </c>
      <c r="B283" s="407" t="s">
        <v>199</v>
      </c>
      <c r="C283" s="407" t="s">
        <v>185</v>
      </c>
      <c r="D283" s="321" t="s">
        <v>562</v>
      </c>
      <c r="E283" s="227">
        <f>E284</f>
        <v>0</v>
      </c>
    </row>
    <row r="284" s="189" customFormat="1" ht="27" customHeight="1" spans="1:5">
      <c r="A284" s="319" t="s">
        <v>479</v>
      </c>
      <c r="B284" s="407" t="s">
        <v>199</v>
      </c>
      <c r="C284" s="27">
        <v>99</v>
      </c>
      <c r="D284" s="321" t="s">
        <v>563</v>
      </c>
      <c r="E284" s="227"/>
    </row>
    <row r="285" s="189" customFormat="1" ht="27" customHeight="1" spans="1:5">
      <c r="A285" s="319" t="s">
        <v>487</v>
      </c>
      <c r="B285" s="14"/>
      <c r="C285" s="27"/>
      <c r="D285" s="14" t="s">
        <v>488</v>
      </c>
      <c r="E285" s="227">
        <f>E286</f>
        <v>0</v>
      </c>
    </row>
    <row r="286" s="189" customFormat="1" ht="27" customHeight="1" spans="1:5">
      <c r="A286" s="319" t="s">
        <v>489</v>
      </c>
      <c r="B286" s="14" t="s">
        <v>490</v>
      </c>
      <c r="C286" s="27"/>
      <c r="D286" s="14" t="s">
        <v>491</v>
      </c>
      <c r="E286" s="227"/>
    </row>
    <row r="287" s="189" customFormat="1" ht="27" customHeight="1" spans="1:5">
      <c r="A287" s="319" t="s">
        <v>492</v>
      </c>
      <c r="B287" s="14"/>
      <c r="C287" s="27"/>
      <c r="D287" s="324" t="s">
        <v>493</v>
      </c>
      <c r="E287" s="227">
        <v>0</v>
      </c>
    </row>
    <row r="288" s="189" customFormat="1" ht="27" customHeight="1" spans="1:5">
      <c r="A288" s="323" t="s">
        <v>492</v>
      </c>
      <c r="B288" s="27">
        <v>99</v>
      </c>
      <c r="C288" s="407" t="s">
        <v>168</v>
      </c>
      <c r="D288" s="324" t="s">
        <v>494</v>
      </c>
      <c r="E288" s="227"/>
    </row>
    <row r="289" s="189" customFormat="1" ht="27" customHeight="1" spans="1:5">
      <c r="A289" s="319" t="s">
        <v>495</v>
      </c>
      <c r="B289" s="14"/>
      <c r="C289" s="27"/>
      <c r="D289" s="321" t="s">
        <v>496</v>
      </c>
      <c r="E289" s="227">
        <f>E290</f>
        <v>0</v>
      </c>
    </row>
    <row r="290" s="189" customFormat="1" ht="27" customHeight="1" spans="1:5">
      <c r="A290" s="323" t="s">
        <v>495</v>
      </c>
      <c r="B290" s="407" t="s">
        <v>185</v>
      </c>
      <c r="C290" s="323" t="s">
        <v>168</v>
      </c>
      <c r="D290" s="321" t="s">
        <v>497</v>
      </c>
      <c r="E290" s="227"/>
    </row>
  </sheetData>
  <mergeCells count="8">
    <mergeCell ref="A1:B1"/>
    <mergeCell ref="A2:E2"/>
    <mergeCell ref="A4:C4"/>
    <mergeCell ref="A5:A6"/>
    <mergeCell ref="B5:B6"/>
    <mergeCell ref="C5:C6"/>
    <mergeCell ref="D4:D5"/>
    <mergeCell ref="E4:E5"/>
  </mergeCells>
  <dataValidations count="1">
    <dataValidation type="custom" allowBlank="1" showErrorMessage="1" errorTitle="拒绝重复输入" error="当前输入的内容，与本区域的其他单元格内容重复。" sqref="A3:E3" errorStyle="warning">
      <formula1>COUNTIF($A$2:$E$3,A3)&lt;2</formula1>
    </dataValidation>
  </dataValidations>
  <pageMargins left="0.75" right="0.118055555555556"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AB20"/>
  <sheetViews>
    <sheetView showZeros="0" topLeftCell="A9" workbookViewId="0">
      <pane xSplit="1" topLeftCell="I1" activePane="topRight" state="frozen"/>
      <selection/>
      <selection pane="topRight" activeCell="H6" sqref="H6"/>
    </sheetView>
  </sheetViews>
  <sheetFormatPr defaultColWidth="9" defaultRowHeight="15" customHeight="1"/>
  <cols>
    <col min="1" max="1" width="22.25" style="277" customWidth="1"/>
    <col min="2" max="3" width="14.875" style="278" customWidth="1"/>
    <col min="4" max="4" width="14.875" style="279" customWidth="1"/>
    <col min="5" max="9" width="13.75" style="279" customWidth="1"/>
    <col min="10" max="18" width="11.25" style="279" customWidth="1"/>
    <col min="19" max="19" width="14.875" style="279" customWidth="1"/>
    <col min="20" max="20" width="16" style="279" customWidth="1"/>
    <col min="21" max="22" width="11.25" style="279" customWidth="1"/>
    <col min="23" max="23" width="12.625" style="280"/>
    <col min="24" max="24" width="10.375" style="280"/>
    <col min="25" max="25" width="9" style="280"/>
    <col min="26" max="26" width="13.75" style="280" customWidth="1"/>
    <col min="27" max="27" width="9" style="280"/>
    <col min="28" max="28" width="9.375" style="280"/>
    <col min="29" max="16384" width="9" style="277"/>
  </cols>
  <sheetData>
    <row r="1" ht="30.95" customHeight="1" spans="1:1">
      <c r="A1" s="277" t="s">
        <v>564</v>
      </c>
    </row>
    <row r="2" ht="33" customHeight="1" spans="1:22">
      <c r="A2" s="281" t="s">
        <v>565</v>
      </c>
      <c r="B2" s="282"/>
      <c r="C2" s="282"/>
      <c r="D2" s="283"/>
      <c r="E2" s="283"/>
      <c r="F2" s="283"/>
      <c r="G2" s="283"/>
      <c r="H2" s="283"/>
      <c r="I2" s="283"/>
      <c r="J2" s="283"/>
      <c r="K2" s="283"/>
      <c r="L2" s="283"/>
      <c r="M2" s="283"/>
      <c r="N2" s="283"/>
      <c r="O2" s="283"/>
      <c r="P2" s="283"/>
      <c r="Q2" s="283"/>
      <c r="R2" s="283"/>
      <c r="S2" s="283"/>
      <c r="T2" s="283"/>
      <c r="U2" s="283"/>
      <c r="V2" s="283"/>
    </row>
    <row r="3" ht="33" customHeight="1" spans="27:28">
      <c r="AA3" s="279" t="s">
        <v>49</v>
      </c>
      <c r="AB3" s="279"/>
    </row>
    <row r="4" s="272" customFormat="1" ht="36.95" customHeight="1" spans="1:28">
      <c r="A4" s="284" t="s">
        <v>159</v>
      </c>
      <c r="B4" s="285" t="s">
        <v>500</v>
      </c>
      <c r="C4" s="286" t="s">
        <v>501</v>
      </c>
      <c r="D4" s="287"/>
      <c r="E4" s="287"/>
      <c r="F4" s="287"/>
      <c r="G4" s="287"/>
      <c r="H4" s="287" t="s">
        <v>502</v>
      </c>
      <c r="I4" s="287"/>
      <c r="J4" s="287"/>
      <c r="K4" s="287"/>
      <c r="L4" s="287"/>
      <c r="M4" s="287"/>
      <c r="N4" s="287"/>
      <c r="O4" s="287"/>
      <c r="P4" s="287"/>
      <c r="Q4" s="287"/>
      <c r="R4" s="287"/>
      <c r="S4" s="287" t="s">
        <v>504</v>
      </c>
      <c r="T4" s="287"/>
      <c r="U4" s="287"/>
      <c r="V4" s="287"/>
      <c r="W4" s="298" t="s">
        <v>566</v>
      </c>
      <c r="X4" s="299"/>
      <c r="Y4" s="299"/>
      <c r="Z4" s="299"/>
      <c r="AA4" s="299"/>
      <c r="AB4" s="299"/>
    </row>
    <row r="5" s="273" customFormat="1" ht="60.95" customHeight="1" spans="1:28">
      <c r="A5" s="288"/>
      <c r="B5" s="289"/>
      <c r="C5" s="290" t="s">
        <v>146</v>
      </c>
      <c r="D5" s="291" t="s">
        <v>511</v>
      </c>
      <c r="E5" s="291" t="s">
        <v>512</v>
      </c>
      <c r="F5" s="291" t="s">
        <v>513</v>
      </c>
      <c r="G5" s="291" t="s">
        <v>514</v>
      </c>
      <c r="H5" s="291" t="s">
        <v>146</v>
      </c>
      <c r="I5" s="291" t="s">
        <v>515</v>
      </c>
      <c r="J5" s="291" t="s">
        <v>516</v>
      </c>
      <c r="K5" s="291" t="s">
        <v>517</v>
      </c>
      <c r="L5" s="291" t="s">
        <v>518</v>
      </c>
      <c r="M5" s="291" t="s">
        <v>519</v>
      </c>
      <c r="N5" s="291" t="s">
        <v>520</v>
      </c>
      <c r="O5" s="291" t="s">
        <v>567</v>
      </c>
      <c r="P5" s="291" t="s">
        <v>521</v>
      </c>
      <c r="Q5" s="291" t="s">
        <v>522</v>
      </c>
      <c r="R5" s="291" t="s">
        <v>523</v>
      </c>
      <c r="S5" s="291" t="s">
        <v>146</v>
      </c>
      <c r="T5" s="291" t="s">
        <v>531</v>
      </c>
      <c r="U5" s="291" t="s">
        <v>532</v>
      </c>
      <c r="V5" s="291" t="s">
        <v>568</v>
      </c>
      <c r="W5" s="300" t="s">
        <v>146</v>
      </c>
      <c r="X5" s="300" t="s">
        <v>537</v>
      </c>
      <c r="Y5" s="300" t="s">
        <v>538</v>
      </c>
      <c r="Z5" s="300" t="s">
        <v>539</v>
      </c>
      <c r="AA5" s="300" t="s">
        <v>540</v>
      </c>
      <c r="AB5" s="300" t="s">
        <v>541</v>
      </c>
    </row>
    <row r="6" s="274" customFormat="1" ht="29.1" customHeight="1" spans="1:28">
      <c r="A6" s="292" t="s">
        <v>163</v>
      </c>
      <c r="B6" s="293">
        <f t="shared" ref="B6:AB6" si="0">SUM(B7:B20)</f>
        <v>28995</v>
      </c>
      <c r="C6" s="293">
        <f t="shared" si="0"/>
        <v>10384</v>
      </c>
      <c r="D6" s="294">
        <f t="shared" si="0"/>
        <v>8497</v>
      </c>
      <c r="E6" s="294">
        <f t="shared" si="0"/>
        <v>971</v>
      </c>
      <c r="F6" s="294">
        <f t="shared" si="0"/>
        <v>354</v>
      </c>
      <c r="G6" s="294">
        <f t="shared" si="0"/>
        <v>562</v>
      </c>
      <c r="H6" s="294">
        <f t="shared" si="0"/>
        <v>1104</v>
      </c>
      <c r="I6" s="294">
        <f t="shared" si="0"/>
        <v>749</v>
      </c>
      <c r="J6" s="294">
        <f t="shared" si="0"/>
        <v>2</v>
      </c>
      <c r="K6" s="294">
        <f t="shared" si="0"/>
        <v>3</v>
      </c>
      <c r="L6" s="294">
        <f t="shared" si="0"/>
        <v>2</v>
      </c>
      <c r="M6" s="294">
        <f t="shared" si="0"/>
        <v>147</v>
      </c>
      <c r="N6" s="294">
        <f t="shared" si="0"/>
        <v>5</v>
      </c>
      <c r="O6" s="294">
        <f t="shared" si="0"/>
        <v>0</v>
      </c>
      <c r="P6" s="294">
        <f t="shared" si="0"/>
        <v>107</v>
      </c>
      <c r="Q6" s="294">
        <f t="shared" si="0"/>
        <v>18</v>
      </c>
      <c r="R6" s="294">
        <f t="shared" si="0"/>
        <v>71</v>
      </c>
      <c r="S6" s="294">
        <f t="shared" si="0"/>
        <v>17502</v>
      </c>
      <c r="T6" s="294">
        <f t="shared" si="0"/>
        <v>17432</v>
      </c>
      <c r="U6" s="294">
        <f t="shared" si="0"/>
        <v>70</v>
      </c>
      <c r="V6" s="294">
        <f t="shared" si="0"/>
        <v>0</v>
      </c>
      <c r="W6" s="294">
        <f t="shared" si="0"/>
        <v>5</v>
      </c>
      <c r="X6" s="294">
        <f t="shared" si="0"/>
        <v>5</v>
      </c>
      <c r="Y6" s="294">
        <f t="shared" si="0"/>
        <v>0</v>
      </c>
      <c r="Z6" s="294">
        <f t="shared" si="0"/>
        <v>0</v>
      </c>
      <c r="AA6" s="294">
        <f t="shared" si="0"/>
        <v>0</v>
      </c>
      <c r="AB6" s="294">
        <f t="shared" si="0"/>
        <v>0</v>
      </c>
    </row>
    <row r="7" s="275" customFormat="1" ht="29.1" customHeight="1" spans="1:28">
      <c r="A7" s="295" t="s">
        <v>165</v>
      </c>
      <c r="B7" s="293">
        <f t="shared" ref="B7:B20" si="1">C7+H7+S7+W7</f>
        <v>3113</v>
      </c>
      <c r="C7" s="293">
        <f t="shared" ref="C7:C20" si="2">SUM(D7:G7)</f>
        <v>2494</v>
      </c>
      <c r="D7" s="296">
        <v>2480</v>
      </c>
      <c r="E7" s="296">
        <v>14</v>
      </c>
      <c r="F7" s="296">
        <v>0</v>
      </c>
      <c r="G7" s="296">
        <v>0</v>
      </c>
      <c r="H7" s="294">
        <f t="shared" ref="H7:H20" si="3">SUM(I7:R7)</f>
        <v>532</v>
      </c>
      <c r="I7" s="296">
        <v>380</v>
      </c>
      <c r="J7" s="296">
        <v>1</v>
      </c>
      <c r="K7" s="296">
        <v>1</v>
      </c>
      <c r="L7" s="296">
        <v>0</v>
      </c>
      <c r="M7" s="296">
        <v>51</v>
      </c>
      <c r="N7" s="296">
        <v>2</v>
      </c>
      <c r="O7" s="296">
        <v>0</v>
      </c>
      <c r="P7" s="296">
        <v>57</v>
      </c>
      <c r="Q7" s="296">
        <v>6</v>
      </c>
      <c r="R7" s="296">
        <v>34</v>
      </c>
      <c r="S7" s="294">
        <f t="shared" ref="S7:S20" si="4">SUM(T7:V7)</f>
        <v>86</v>
      </c>
      <c r="T7" s="296">
        <v>81</v>
      </c>
      <c r="U7" s="296">
        <v>5</v>
      </c>
      <c r="V7" s="296">
        <v>0</v>
      </c>
      <c r="W7" s="294">
        <f t="shared" ref="W7:W20" si="5">X7+Y7+Z7+AA7+AB7</f>
        <v>1</v>
      </c>
      <c r="X7" s="296">
        <v>1</v>
      </c>
      <c r="Y7" s="296">
        <v>0</v>
      </c>
      <c r="Z7" s="296">
        <v>0</v>
      </c>
      <c r="AA7" s="296">
        <v>0</v>
      </c>
      <c r="AB7" s="296"/>
    </row>
    <row r="8" ht="29.1" customHeight="1" spans="1:28">
      <c r="A8" s="295" t="s">
        <v>239</v>
      </c>
      <c r="B8" s="293">
        <f t="shared" si="1"/>
        <v>0</v>
      </c>
      <c r="C8" s="293">
        <f t="shared" si="2"/>
        <v>0</v>
      </c>
      <c r="D8" s="294"/>
      <c r="E8" s="294"/>
      <c r="F8" s="294"/>
      <c r="G8" s="294"/>
      <c r="H8" s="294">
        <f t="shared" si="3"/>
        <v>0</v>
      </c>
      <c r="I8" s="294"/>
      <c r="J8" s="294"/>
      <c r="K8" s="294"/>
      <c r="L8" s="294"/>
      <c r="M8" s="294"/>
      <c r="N8" s="294"/>
      <c r="O8" s="294"/>
      <c r="P8" s="294"/>
      <c r="Q8" s="294"/>
      <c r="R8" s="294"/>
      <c r="S8" s="294">
        <f t="shared" si="4"/>
        <v>0</v>
      </c>
      <c r="T8" s="294"/>
      <c r="U8" s="294"/>
      <c r="V8" s="294"/>
      <c r="W8" s="294">
        <f t="shared" si="5"/>
        <v>0</v>
      </c>
      <c r="X8" s="294"/>
      <c r="Y8" s="294"/>
      <c r="Z8" s="294"/>
      <c r="AA8" s="294"/>
      <c r="AB8" s="294"/>
    </row>
    <row r="9" ht="29.1" customHeight="1" spans="1:28">
      <c r="A9" s="295" t="s">
        <v>244</v>
      </c>
      <c r="B9" s="293">
        <f t="shared" si="1"/>
        <v>1608</v>
      </c>
      <c r="C9" s="293">
        <f t="shared" si="2"/>
        <v>1292</v>
      </c>
      <c r="D9" s="296">
        <v>1290</v>
      </c>
      <c r="E9" s="296">
        <v>2</v>
      </c>
      <c r="F9" s="296">
        <v>0</v>
      </c>
      <c r="G9" s="296">
        <v>0</v>
      </c>
      <c r="H9" s="294">
        <f t="shared" si="3"/>
        <v>316</v>
      </c>
      <c r="I9" s="296">
        <v>151</v>
      </c>
      <c r="J9" s="296">
        <v>0</v>
      </c>
      <c r="K9" s="296">
        <v>0</v>
      </c>
      <c r="L9" s="296">
        <v>2</v>
      </c>
      <c r="M9" s="296">
        <v>85</v>
      </c>
      <c r="N9" s="296">
        <v>0</v>
      </c>
      <c r="O9" s="296">
        <v>0</v>
      </c>
      <c r="P9" s="296">
        <v>45</v>
      </c>
      <c r="Q9" s="296">
        <v>10</v>
      </c>
      <c r="R9" s="296">
        <v>23</v>
      </c>
      <c r="S9" s="294">
        <f t="shared" si="4"/>
        <v>0</v>
      </c>
      <c r="T9" s="294"/>
      <c r="U9" s="294"/>
      <c r="V9" s="294"/>
      <c r="W9" s="294">
        <f t="shared" si="5"/>
        <v>0</v>
      </c>
      <c r="X9" s="296">
        <v>0</v>
      </c>
      <c r="Y9" s="294"/>
      <c r="Z9" s="294"/>
      <c r="AA9" s="294"/>
      <c r="AB9" s="294"/>
    </row>
    <row r="10" ht="29.1" customHeight="1" spans="1:28">
      <c r="A10" s="295" t="s">
        <v>256</v>
      </c>
      <c r="B10" s="293">
        <f t="shared" si="1"/>
        <v>13590</v>
      </c>
      <c r="C10" s="293">
        <f t="shared" si="2"/>
        <v>1260</v>
      </c>
      <c r="D10" s="296">
        <v>1260</v>
      </c>
      <c r="E10" s="296">
        <v>0</v>
      </c>
      <c r="F10" s="296">
        <v>0</v>
      </c>
      <c r="G10" s="296">
        <v>0</v>
      </c>
      <c r="H10" s="294">
        <f t="shared" si="3"/>
        <v>0</v>
      </c>
      <c r="I10" s="294"/>
      <c r="J10" s="294"/>
      <c r="K10" s="294"/>
      <c r="L10" s="294"/>
      <c r="M10" s="294"/>
      <c r="N10" s="294"/>
      <c r="O10" s="294"/>
      <c r="P10" s="294"/>
      <c r="Q10" s="294"/>
      <c r="R10" s="294"/>
      <c r="S10" s="294">
        <f t="shared" si="4"/>
        <v>12326</v>
      </c>
      <c r="T10" s="296">
        <v>12306</v>
      </c>
      <c r="U10" s="296">
        <v>20</v>
      </c>
      <c r="V10" s="296">
        <v>0</v>
      </c>
      <c r="W10" s="294">
        <f t="shared" si="5"/>
        <v>4</v>
      </c>
      <c r="X10" s="294">
        <v>4</v>
      </c>
      <c r="Y10" s="294"/>
      <c r="Z10" s="294"/>
      <c r="AA10" s="294"/>
      <c r="AB10" s="294"/>
    </row>
    <row r="11" ht="29.1" customHeight="1" spans="1:28">
      <c r="A11" s="295" t="s">
        <v>276</v>
      </c>
      <c r="B11" s="293">
        <f t="shared" si="1"/>
        <v>498</v>
      </c>
      <c r="C11" s="293">
        <f t="shared" si="2"/>
        <v>332</v>
      </c>
      <c r="D11" s="296">
        <v>323</v>
      </c>
      <c r="E11" s="296">
        <v>9</v>
      </c>
      <c r="F11" s="296">
        <v>0</v>
      </c>
      <c r="G11" s="296">
        <v>0</v>
      </c>
      <c r="H11" s="294">
        <f t="shared" si="3"/>
        <v>79</v>
      </c>
      <c r="I11" s="296">
        <v>61</v>
      </c>
      <c r="J11" s="296">
        <v>1</v>
      </c>
      <c r="K11" s="296">
        <v>1</v>
      </c>
      <c r="L11" s="296">
        <v>0</v>
      </c>
      <c r="M11" s="296">
        <v>4</v>
      </c>
      <c r="N11" s="296">
        <v>3</v>
      </c>
      <c r="O11" s="296">
        <v>0</v>
      </c>
      <c r="P11" s="296">
        <v>5</v>
      </c>
      <c r="Q11" s="296">
        <v>1</v>
      </c>
      <c r="R11" s="296">
        <v>3</v>
      </c>
      <c r="S11" s="294">
        <f t="shared" si="4"/>
        <v>87</v>
      </c>
      <c r="T11" s="296">
        <v>69</v>
      </c>
      <c r="U11" s="296">
        <v>18</v>
      </c>
      <c r="V11" s="296">
        <v>0</v>
      </c>
      <c r="W11" s="294">
        <f t="shared" si="5"/>
        <v>0</v>
      </c>
      <c r="X11" s="296"/>
      <c r="Y11" s="294"/>
      <c r="Z11" s="294"/>
      <c r="AA11" s="294"/>
      <c r="AB11" s="294"/>
    </row>
    <row r="12" ht="29.1" customHeight="1" spans="1:28">
      <c r="A12" s="295" t="s">
        <v>283</v>
      </c>
      <c r="B12" s="293">
        <f t="shared" si="1"/>
        <v>4</v>
      </c>
      <c r="C12" s="293">
        <f t="shared" si="2"/>
        <v>0</v>
      </c>
      <c r="D12" s="294"/>
      <c r="E12" s="294"/>
      <c r="F12" s="294"/>
      <c r="G12" s="294"/>
      <c r="H12" s="294">
        <f t="shared" si="3"/>
        <v>4</v>
      </c>
      <c r="I12" s="296">
        <v>4</v>
      </c>
      <c r="J12" s="294"/>
      <c r="K12" s="294"/>
      <c r="L12" s="294"/>
      <c r="M12" s="294"/>
      <c r="N12" s="294"/>
      <c r="O12" s="294"/>
      <c r="P12" s="294"/>
      <c r="Q12" s="294"/>
      <c r="R12" s="294"/>
      <c r="S12" s="294">
        <f t="shared" si="4"/>
        <v>0</v>
      </c>
      <c r="T12" s="294"/>
      <c r="U12" s="294"/>
      <c r="V12" s="294"/>
      <c r="W12" s="294">
        <f t="shared" si="5"/>
        <v>0</v>
      </c>
      <c r="X12" s="294"/>
      <c r="Y12" s="294"/>
      <c r="Z12" s="294"/>
      <c r="AA12" s="294"/>
      <c r="AB12" s="294"/>
    </row>
    <row r="13" ht="29.1" customHeight="1" spans="1:28">
      <c r="A13" s="295" t="s">
        <v>297</v>
      </c>
      <c r="B13" s="293">
        <f t="shared" si="1"/>
        <v>3963</v>
      </c>
      <c r="C13" s="293">
        <f t="shared" si="2"/>
        <v>1744</v>
      </c>
      <c r="D13" s="296">
        <v>590</v>
      </c>
      <c r="E13" s="296">
        <v>592</v>
      </c>
      <c r="F13" s="296">
        <v>0</v>
      </c>
      <c r="G13" s="296">
        <v>562</v>
      </c>
      <c r="H13" s="294">
        <f t="shared" si="3"/>
        <v>28</v>
      </c>
      <c r="I13" s="296">
        <v>28</v>
      </c>
      <c r="J13" s="294"/>
      <c r="K13" s="294"/>
      <c r="L13" s="294"/>
      <c r="M13" s="294"/>
      <c r="N13" s="294"/>
      <c r="O13" s="294"/>
      <c r="P13" s="294"/>
      <c r="Q13" s="294"/>
      <c r="R13" s="294"/>
      <c r="S13" s="294">
        <f t="shared" si="4"/>
        <v>2191</v>
      </c>
      <c r="T13" s="296">
        <v>2191</v>
      </c>
      <c r="U13" s="296">
        <v>0</v>
      </c>
      <c r="V13" s="296">
        <v>0</v>
      </c>
      <c r="W13" s="294">
        <f t="shared" si="5"/>
        <v>0</v>
      </c>
      <c r="X13" s="294"/>
      <c r="Y13" s="294"/>
      <c r="Z13" s="294"/>
      <c r="AA13" s="294"/>
      <c r="AB13" s="294"/>
    </row>
    <row r="14" ht="29.1" customHeight="1" spans="1:28">
      <c r="A14" s="295" t="s">
        <v>343</v>
      </c>
      <c r="B14" s="293">
        <f t="shared" si="1"/>
        <v>2765</v>
      </c>
      <c r="C14" s="293">
        <f t="shared" si="2"/>
        <v>1395</v>
      </c>
      <c r="D14" s="296">
        <v>1052</v>
      </c>
      <c r="E14" s="296">
        <v>343</v>
      </c>
      <c r="F14" s="296">
        <v>0</v>
      </c>
      <c r="G14" s="296">
        <v>0</v>
      </c>
      <c r="H14" s="294">
        <f t="shared" si="3"/>
        <v>13</v>
      </c>
      <c r="I14" s="296">
        <v>12</v>
      </c>
      <c r="J14" s="296">
        <v>0</v>
      </c>
      <c r="K14" s="296">
        <v>0</v>
      </c>
      <c r="L14" s="296">
        <v>0</v>
      </c>
      <c r="M14" s="296">
        <v>1</v>
      </c>
      <c r="N14" s="296">
        <v>0</v>
      </c>
      <c r="O14" s="296">
        <v>0</v>
      </c>
      <c r="P14" s="296">
        <v>0</v>
      </c>
      <c r="Q14" s="296">
        <v>0</v>
      </c>
      <c r="R14" s="296">
        <v>0</v>
      </c>
      <c r="S14" s="294">
        <f t="shared" si="4"/>
        <v>1357</v>
      </c>
      <c r="T14" s="296">
        <v>1343</v>
      </c>
      <c r="U14" s="296">
        <v>14</v>
      </c>
      <c r="V14" s="296">
        <v>0</v>
      </c>
      <c r="W14" s="294">
        <f t="shared" si="5"/>
        <v>0</v>
      </c>
      <c r="X14" s="296">
        <v>0</v>
      </c>
      <c r="Y14" s="294"/>
      <c r="Z14" s="294"/>
      <c r="AA14" s="294"/>
      <c r="AB14" s="294"/>
    </row>
    <row r="15" ht="29.1" customHeight="1" spans="1:28">
      <c r="A15" s="295" t="s">
        <v>386</v>
      </c>
      <c r="B15" s="293">
        <f t="shared" si="1"/>
        <v>1306</v>
      </c>
      <c r="C15" s="293">
        <f t="shared" si="2"/>
        <v>1217</v>
      </c>
      <c r="D15" s="296">
        <v>1207</v>
      </c>
      <c r="E15" s="296">
        <v>10</v>
      </c>
      <c r="F15" s="296">
        <v>0</v>
      </c>
      <c r="G15" s="296">
        <v>0</v>
      </c>
      <c r="H15" s="294">
        <f t="shared" si="3"/>
        <v>89</v>
      </c>
      <c r="I15" s="296">
        <v>75</v>
      </c>
      <c r="J15" s="296">
        <v>0</v>
      </c>
      <c r="K15" s="296">
        <v>1</v>
      </c>
      <c r="L15" s="296">
        <v>0</v>
      </c>
      <c r="M15" s="296">
        <v>4</v>
      </c>
      <c r="N15" s="296">
        <v>0</v>
      </c>
      <c r="O15" s="296">
        <v>0</v>
      </c>
      <c r="P15" s="296">
        <v>0</v>
      </c>
      <c r="Q15" s="296">
        <v>1</v>
      </c>
      <c r="R15" s="296">
        <v>8</v>
      </c>
      <c r="S15" s="294">
        <f t="shared" si="4"/>
        <v>0</v>
      </c>
      <c r="T15" s="294"/>
      <c r="U15" s="294"/>
      <c r="V15" s="294"/>
      <c r="W15" s="294">
        <f t="shared" si="5"/>
        <v>0</v>
      </c>
      <c r="X15" s="294">
        <v>0</v>
      </c>
      <c r="Y15" s="294"/>
      <c r="Z15" s="294"/>
      <c r="AA15" s="294"/>
      <c r="AB15" s="296"/>
    </row>
    <row r="16" ht="29.1" customHeight="1" spans="1:28">
      <c r="A16" s="295" t="s">
        <v>395</v>
      </c>
      <c r="B16" s="293">
        <f t="shared" si="1"/>
        <v>350</v>
      </c>
      <c r="C16" s="293">
        <f t="shared" si="2"/>
        <v>231</v>
      </c>
      <c r="D16" s="296">
        <v>230</v>
      </c>
      <c r="E16" s="296">
        <v>1</v>
      </c>
      <c r="F16" s="296">
        <v>0</v>
      </c>
      <c r="G16" s="296">
        <v>0</v>
      </c>
      <c r="H16" s="294">
        <f t="shared" si="3"/>
        <v>15</v>
      </c>
      <c r="I16" s="296">
        <v>10</v>
      </c>
      <c r="J16" s="296">
        <v>0</v>
      </c>
      <c r="K16" s="296">
        <v>0</v>
      </c>
      <c r="L16" s="296">
        <v>0</v>
      </c>
      <c r="M16" s="296">
        <v>2</v>
      </c>
      <c r="N16" s="296">
        <v>0</v>
      </c>
      <c r="O16" s="296">
        <v>0</v>
      </c>
      <c r="P16" s="296">
        <v>0</v>
      </c>
      <c r="Q16" s="296">
        <v>0</v>
      </c>
      <c r="R16" s="296">
        <v>3</v>
      </c>
      <c r="S16" s="294">
        <f t="shared" si="4"/>
        <v>104</v>
      </c>
      <c r="T16" s="296">
        <v>91</v>
      </c>
      <c r="U16" s="296">
        <v>13</v>
      </c>
      <c r="V16" s="294"/>
      <c r="W16" s="294">
        <f t="shared" si="5"/>
        <v>0</v>
      </c>
      <c r="X16" s="296">
        <v>0</v>
      </c>
      <c r="Y16" s="296">
        <v>0</v>
      </c>
      <c r="Z16" s="296"/>
      <c r="AA16" s="294"/>
      <c r="AB16" s="294"/>
    </row>
    <row r="17" s="276" customFormat="1" ht="29.1" customHeight="1" spans="1:28">
      <c r="A17" s="297" t="s">
        <v>439</v>
      </c>
      <c r="B17" s="293">
        <f t="shared" si="1"/>
        <v>34</v>
      </c>
      <c r="C17" s="293">
        <f t="shared" si="2"/>
        <v>25</v>
      </c>
      <c r="D17" s="296">
        <v>25</v>
      </c>
      <c r="E17" s="296">
        <v>0</v>
      </c>
      <c r="F17" s="296">
        <v>0</v>
      </c>
      <c r="G17" s="296">
        <v>0</v>
      </c>
      <c r="H17" s="294">
        <f t="shared" si="3"/>
        <v>9</v>
      </c>
      <c r="I17" s="296">
        <v>9</v>
      </c>
      <c r="J17" s="296">
        <v>0</v>
      </c>
      <c r="K17" s="296">
        <v>0</v>
      </c>
      <c r="L17" s="296">
        <v>0</v>
      </c>
      <c r="M17" s="296">
        <v>0</v>
      </c>
      <c r="N17" s="296">
        <v>0</v>
      </c>
      <c r="O17" s="296">
        <v>0</v>
      </c>
      <c r="P17" s="296">
        <v>0</v>
      </c>
      <c r="Q17" s="296">
        <v>0</v>
      </c>
      <c r="R17" s="296">
        <v>0</v>
      </c>
      <c r="S17" s="294">
        <f t="shared" si="4"/>
        <v>0</v>
      </c>
      <c r="T17" s="23"/>
      <c r="U17" s="23"/>
      <c r="V17" s="23"/>
      <c r="W17" s="294">
        <f t="shared" si="5"/>
        <v>0</v>
      </c>
      <c r="X17" s="23"/>
      <c r="Y17" s="23"/>
      <c r="Z17" s="23"/>
      <c r="AA17" s="23"/>
      <c r="AB17" s="23"/>
    </row>
    <row r="18" ht="29.1" customHeight="1" spans="1:28">
      <c r="A18" s="295" t="s">
        <v>448</v>
      </c>
      <c r="B18" s="293">
        <f t="shared" si="1"/>
        <v>23</v>
      </c>
      <c r="C18" s="293">
        <f t="shared" si="2"/>
        <v>17</v>
      </c>
      <c r="D18" s="296">
        <v>17</v>
      </c>
      <c r="E18" s="296">
        <v>0</v>
      </c>
      <c r="F18" s="296">
        <v>0</v>
      </c>
      <c r="G18" s="296">
        <v>0</v>
      </c>
      <c r="H18" s="294">
        <f t="shared" si="3"/>
        <v>6</v>
      </c>
      <c r="I18" s="296">
        <v>6</v>
      </c>
      <c r="J18" s="296">
        <v>0</v>
      </c>
      <c r="K18" s="296">
        <v>0</v>
      </c>
      <c r="L18" s="296">
        <v>0</v>
      </c>
      <c r="M18" s="296">
        <v>0</v>
      </c>
      <c r="N18" s="296">
        <v>0</v>
      </c>
      <c r="O18" s="296">
        <v>0</v>
      </c>
      <c r="P18" s="296">
        <v>0</v>
      </c>
      <c r="Q18" s="296">
        <v>0</v>
      </c>
      <c r="R18" s="296">
        <v>0</v>
      </c>
      <c r="S18" s="294">
        <f t="shared" si="4"/>
        <v>0</v>
      </c>
      <c r="T18" s="294"/>
      <c r="U18" s="294"/>
      <c r="V18" s="294"/>
      <c r="W18" s="294">
        <f t="shared" si="5"/>
        <v>0</v>
      </c>
      <c r="X18" s="294"/>
      <c r="Y18" s="294"/>
      <c r="Z18" s="294"/>
      <c r="AA18" s="294"/>
      <c r="AB18" s="294"/>
    </row>
    <row r="19" ht="29.1" customHeight="1" spans="1:28">
      <c r="A19" s="295" t="s">
        <v>465</v>
      </c>
      <c r="B19" s="293">
        <f t="shared" si="1"/>
        <v>1705</v>
      </c>
      <c r="C19" s="293">
        <f t="shared" si="2"/>
        <v>354</v>
      </c>
      <c r="D19" s="296">
        <v>0</v>
      </c>
      <c r="E19" s="296">
        <v>0</v>
      </c>
      <c r="F19" s="296">
        <v>354</v>
      </c>
      <c r="G19" s="296">
        <v>0</v>
      </c>
      <c r="H19" s="294">
        <f t="shared" si="3"/>
        <v>0</v>
      </c>
      <c r="I19" s="294"/>
      <c r="J19" s="294"/>
      <c r="K19" s="294"/>
      <c r="L19" s="294"/>
      <c r="M19" s="294"/>
      <c r="N19" s="294"/>
      <c r="O19" s="294"/>
      <c r="P19" s="294"/>
      <c r="Q19" s="294"/>
      <c r="R19" s="294"/>
      <c r="S19" s="294">
        <f t="shared" si="4"/>
        <v>1351</v>
      </c>
      <c r="T19" s="296">
        <v>1351</v>
      </c>
      <c r="U19" s="294"/>
      <c r="V19" s="294"/>
      <c r="W19" s="294">
        <f t="shared" si="5"/>
        <v>0</v>
      </c>
      <c r="X19" s="294"/>
      <c r="Y19" s="294"/>
      <c r="Z19" s="294"/>
      <c r="AA19" s="294"/>
      <c r="AB19" s="294"/>
    </row>
    <row r="20" ht="29.1" customHeight="1" spans="1:28">
      <c r="A20" s="295" t="s">
        <v>478</v>
      </c>
      <c r="B20" s="293">
        <f t="shared" si="1"/>
        <v>36</v>
      </c>
      <c r="C20" s="293">
        <f t="shared" si="2"/>
        <v>23</v>
      </c>
      <c r="D20" s="296">
        <v>23</v>
      </c>
      <c r="E20" s="296">
        <v>0</v>
      </c>
      <c r="F20" s="296">
        <v>0</v>
      </c>
      <c r="G20" s="296">
        <v>0</v>
      </c>
      <c r="H20" s="294">
        <f t="shared" si="3"/>
        <v>13</v>
      </c>
      <c r="I20" s="296">
        <v>13</v>
      </c>
      <c r="J20" s="296">
        <v>0</v>
      </c>
      <c r="K20" s="296">
        <v>0</v>
      </c>
      <c r="L20" s="296">
        <v>0</v>
      </c>
      <c r="M20" s="296">
        <v>0</v>
      </c>
      <c r="N20" s="296">
        <v>0</v>
      </c>
      <c r="O20" s="296">
        <v>0</v>
      </c>
      <c r="P20" s="296">
        <v>0</v>
      </c>
      <c r="Q20" s="296">
        <v>0</v>
      </c>
      <c r="R20" s="296">
        <v>0</v>
      </c>
      <c r="S20" s="294">
        <f t="shared" si="4"/>
        <v>0</v>
      </c>
      <c r="T20" s="294"/>
      <c r="U20" s="294"/>
      <c r="V20" s="294"/>
      <c r="W20" s="294">
        <f t="shared" si="5"/>
        <v>0</v>
      </c>
      <c r="X20" s="294"/>
      <c r="Y20" s="294"/>
      <c r="Z20" s="294"/>
      <c r="AA20" s="294"/>
      <c r="AB20" s="294"/>
    </row>
  </sheetData>
  <mergeCells count="8">
    <mergeCell ref="A2:V2"/>
    <mergeCell ref="AA3:AB3"/>
    <mergeCell ref="C4:G4"/>
    <mergeCell ref="H4:R4"/>
    <mergeCell ref="S4:V4"/>
    <mergeCell ref="W4:AB4"/>
    <mergeCell ref="A4:A5"/>
    <mergeCell ref="B4:B5"/>
  </mergeCells>
  <printOptions horizontalCentered="1"/>
  <pageMargins left="0.786805555555556" right="0.786805555555556" top="0.786805555555556" bottom="0.865277777777778" header="0.511805555555556" footer="0.511805555555556"/>
  <pageSetup paperSize="9" scale="65"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290"/>
  <sheetViews>
    <sheetView topLeftCell="A276" workbookViewId="0">
      <selection activeCell="D291" sqref="D291"/>
    </sheetView>
  </sheetViews>
  <sheetFormatPr defaultColWidth="9" defaultRowHeight="14.25" outlineLevelCol="4"/>
  <cols>
    <col min="1" max="1" width="11.625" customWidth="1"/>
    <col min="2" max="2" width="9" customWidth="1"/>
    <col min="3" max="3" width="8" customWidth="1"/>
    <col min="4" max="4" width="42.875" customWidth="1"/>
    <col min="5" max="5" width="16.875" customWidth="1"/>
  </cols>
  <sheetData>
    <row r="1" s="235" customFormat="1" ht="29.1" customHeight="1" spans="1:5">
      <c r="A1" s="54" t="s">
        <v>569</v>
      </c>
      <c r="B1" s="54"/>
      <c r="E1" s="236"/>
    </row>
    <row r="2" s="235" customFormat="1" ht="42.95" customHeight="1" spans="1:5">
      <c r="A2" s="7" t="s">
        <v>570</v>
      </c>
      <c r="B2" s="7"/>
      <c r="C2" s="7"/>
      <c r="D2" s="7"/>
      <c r="E2" s="7"/>
    </row>
    <row r="3" s="186" customFormat="1" ht="27.95" customHeight="1" spans="1:5">
      <c r="A3" s="301"/>
      <c r="B3" s="302"/>
      <c r="C3" s="302"/>
      <c r="D3" s="77"/>
      <c r="E3" s="77" t="s">
        <v>49</v>
      </c>
    </row>
    <row r="4" s="245" customFormat="1" ht="27" customHeight="1" spans="1:5">
      <c r="A4" s="303" t="s">
        <v>158</v>
      </c>
      <c r="B4" s="304"/>
      <c r="C4" s="305"/>
      <c r="D4" s="306" t="s">
        <v>159</v>
      </c>
      <c r="E4" s="144" t="s">
        <v>553</v>
      </c>
    </row>
    <row r="5" s="189" customFormat="1" ht="27" customHeight="1" spans="1:5">
      <c r="A5" s="307" t="s">
        <v>160</v>
      </c>
      <c r="B5" s="308" t="s">
        <v>161</v>
      </c>
      <c r="C5" s="308" t="s">
        <v>162</v>
      </c>
      <c r="D5" s="309"/>
      <c r="E5" s="144"/>
    </row>
    <row r="6" s="189" customFormat="1" ht="27" customHeight="1" spans="1:5">
      <c r="A6" s="310"/>
      <c r="B6" s="311"/>
      <c r="C6" s="311"/>
      <c r="D6" s="118" t="s">
        <v>163</v>
      </c>
      <c r="E6" s="144">
        <f>E7+E68+E71+E84+E100+E105+E118+E159+E190+E197+E206+E242+E245+E254+E260+E258+E267+E272+E277+E285+E287+E289</f>
        <v>28995</v>
      </c>
    </row>
    <row r="7" s="189" customFormat="1" ht="27" customHeight="1" spans="1:5">
      <c r="A7" s="312" t="s">
        <v>164</v>
      </c>
      <c r="B7" s="159"/>
      <c r="C7" s="117"/>
      <c r="D7" s="159" t="s">
        <v>165</v>
      </c>
      <c r="E7" s="313">
        <f>SUM(E8:E67)</f>
        <v>3113</v>
      </c>
    </row>
    <row r="8" s="189" customFormat="1" ht="27" customHeight="1" spans="1:5">
      <c r="A8" s="312" t="s">
        <v>166</v>
      </c>
      <c r="B8" s="159" t="s">
        <v>167</v>
      </c>
      <c r="C8" s="117" t="s">
        <v>168</v>
      </c>
      <c r="D8" s="159" t="s">
        <v>169</v>
      </c>
      <c r="E8" s="313"/>
    </row>
    <row r="9" s="189" customFormat="1" ht="27" customHeight="1" spans="1:5">
      <c r="A9" s="312" t="s">
        <v>166</v>
      </c>
      <c r="B9" s="159" t="s">
        <v>167</v>
      </c>
      <c r="C9" s="117" t="s">
        <v>170</v>
      </c>
      <c r="D9" s="159" t="s">
        <v>171</v>
      </c>
      <c r="E9" s="313"/>
    </row>
    <row r="10" s="189" customFormat="1" ht="27" customHeight="1" spans="1:5">
      <c r="A10" s="312" t="s">
        <v>166</v>
      </c>
      <c r="B10" s="159" t="s">
        <v>167</v>
      </c>
      <c r="C10" s="117" t="s">
        <v>172</v>
      </c>
      <c r="D10" s="159" t="s">
        <v>173</v>
      </c>
      <c r="E10" s="313"/>
    </row>
    <row r="11" s="189" customFormat="1" ht="27" customHeight="1" spans="1:5">
      <c r="A11" s="312" t="s">
        <v>166</v>
      </c>
      <c r="B11" s="159" t="s">
        <v>167</v>
      </c>
      <c r="C11" s="117" t="s">
        <v>174</v>
      </c>
      <c r="D11" s="159" t="s">
        <v>175</v>
      </c>
      <c r="E11" s="313"/>
    </row>
    <row r="12" s="189" customFormat="1" ht="27" customHeight="1" spans="1:5">
      <c r="A12" s="312" t="s">
        <v>166</v>
      </c>
      <c r="B12" s="159" t="s">
        <v>176</v>
      </c>
      <c r="C12" s="117" t="s">
        <v>168</v>
      </c>
      <c r="D12" s="159" t="s">
        <v>169</v>
      </c>
      <c r="E12" s="314"/>
    </row>
    <row r="13" s="189" customFormat="1" ht="27" customHeight="1" spans="1:5">
      <c r="A13" s="312" t="s">
        <v>166</v>
      </c>
      <c r="B13" s="159" t="s">
        <v>176</v>
      </c>
      <c r="C13" s="117" t="s">
        <v>170</v>
      </c>
      <c r="D13" s="159" t="s">
        <v>177</v>
      </c>
      <c r="E13" s="313"/>
    </row>
    <row r="14" s="189" customFormat="1" ht="27" customHeight="1" spans="1:5">
      <c r="A14" s="312" t="s">
        <v>166</v>
      </c>
      <c r="B14" s="159" t="s">
        <v>176</v>
      </c>
      <c r="C14" s="117" t="s">
        <v>178</v>
      </c>
      <c r="D14" s="159" t="s">
        <v>179</v>
      </c>
      <c r="E14" s="313"/>
    </row>
    <row r="15" s="189" customFormat="1" ht="27" customHeight="1" spans="1:5">
      <c r="A15" s="312" t="s">
        <v>166</v>
      </c>
      <c r="B15" s="159" t="s">
        <v>176</v>
      </c>
      <c r="C15" s="117" t="s">
        <v>180</v>
      </c>
      <c r="D15" s="159" t="s">
        <v>181</v>
      </c>
      <c r="E15" s="313"/>
    </row>
    <row r="16" s="189" customFormat="1" ht="27" customHeight="1" spans="1:5">
      <c r="A16" s="312" t="s">
        <v>166</v>
      </c>
      <c r="B16" s="159" t="s">
        <v>182</v>
      </c>
      <c r="C16" s="117" t="s">
        <v>168</v>
      </c>
      <c r="D16" s="159" t="s">
        <v>169</v>
      </c>
      <c r="E16" s="296">
        <v>2089</v>
      </c>
    </row>
    <row r="17" s="189" customFormat="1" ht="27" customHeight="1" spans="1:5">
      <c r="A17" s="312" t="s">
        <v>166</v>
      </c>
      <c r="B17" s="159" t="s">
        <v>182</v>
      </c>
      <c r="C17" s="117" t="s">
        <v>183</v>
      </c>
      <c r="D17" s="159" t="s">
        <v>184</v>
      </c>
      <c r="E17" s="315"/>
    </row>
    <row r="18" s="189" customFormat="1" ht="27" customHeight="1" spans="1:5">
      <c r="A18" s="312" t="s">
        <v>166</v>
      </c>
      <c r="B18" s="312" t="s">
        <v>182</v>
      </c>
      <c r="C18" s="117" t="s">
        <v>185</v>
      </c>
      <c r="D18" s="159" t="s">
        <v>186</v>
      </c>
      <c r="E18" s="315"/>
    </row>
    <row r="19" s="189" customFormat="1" ht="27" customHeight="1" spans="1:5">
      <c r="A19" s="312" t="s">
        <v>166</v>
      </c>
      <c r="B19" s="159" t="s">
        <v>182</v>
      </c>
      <c r="C19" s="405" t="s">
        <v>178</v>
      </c>
      <c r="D19" s="159" t="s">
        <v>554</v>
      </c>
      <c r="E19" s="315"/>
    </row>
    <row r="20" s="189" customFormat="1" ht="27" customHeight="1" spans="1:5">
      <c r="A20" s="312" t="s">
        <v>166</v>
      </c>
      <c r="B20" s="159" t="s">
        <v>182</v>
      </c>
      <c r="C20" s="405" t="s">
        <v>174</v>
      </c>
      <c r="D20" s="159" t="s">
        <v>188</v>
      </c>
      <c r="E20" s="296">
        <v>22</v>
      </c>
    </row>
    <row r="21" s="189" customFormat="1" ht="27" customHeight="1" spans="1:5">
      <c r="A21" s="312" t="s">
        <v>166</v>
      </c>
      <c r="B21" s="159" t="s">
        <v>182</v>
      </c>
      <c r="C21" s="117" t="s">
        <v>189</v>
      </c>
      <c r="D21" s="159" t="s">
        <v>190</v>
      </c>
      <c r="E21" s="315"/>
    </row>
    <row r="22" s="189" customFormat="1" ht="27" customHeight="1" spans="1:5">
      <c r="A22" s="312" t="s">
        <v>166</v>
      </c>
      <c r="B22" s="159" t="s">
        <v>182</v>
      </c>
      <c r="C22" s="117" t="s">
        <v>180</v>
      </c>
      <c r="D22" s="159" t="s">
        <v>191</v>
      </c>
      <c r="E22" s="315"/>
    </row>
    <row r="23" s="189" customFormat="1" ht="27" customHeight="1" spans="1:5">
      <c r="A23" s="312" t="s">
        <v>166</v>
      </c>
      <c r="B23" s="159" t="s">
        <v>192</v>
      </c>
      <c r="C23" s="117" t="s">
        <v>168</v>
      </c>
      <c r="D23" s="159" t="s">
        <v>169</v>
      </c>
      <c r="E23" s="296">
        <v>44</v>
      </c>
    </row>
    <row r="24" s="189" customFormat="1" ht="27" customHeight="1" spans="1:5">
      <c r="A24" s="312" t="s">
        <v>166</v>
      </c>
      <c r="B24" s="316" t="s">
        <v>192</v>
      </c>
      <c r="C24" s="117">
        <v>99</v>
      </c>
      <c r="D24" s="317" t="s">
        <v>193</v>
      </c>
      <c r="E24" s="315"/>
    </row>
    <row r="25" s="189" customFormat="1" ht="27" customHeight="1" spans="1:5">
      <c r="A25" s="312" t="s">
        <v>166</v>
      </c>
      <c r="B25" s="159" t="s">
        <v>194</v>
      </c>
      <c r="C25" s="405" t="s">
        <v>168</v>
      </c>
      <c r="D25" s="159" t="s">
        <v>169</v>
      </c>
      <c r="E25" s="296">
        <v>50</v>
      </c>
    </row>
    <row r="26" s="189" customFormat="1" ht="27" customHeight="1" spans="1:5">
      <c r="A26" s="312" t="s">
        <v>166</v>
      </c>
      <c r="B26" s="159" t="s">
        <v>194</v>
      </c>
      <c r="C26" s="405" t="s">
        <v>199</v>
      </c>
      <c r="D26" s="159" t="s">
        <v>555</v>
      </c>
      <c r="E26" s="315"/>
    </row>
    <row r="27" s="189" customFormat="1" ht="27" customHeight="1" spans="1:5">
      <c r="A27" s="312" t="s">
        <v>166</v>
      </c>
      <c r="B27" s="159" t="s">
        <v>194</v>
      </c>
      <c r="C27" s="117" t="s">
        <v>174</v>
      </c>
      <c r="D27" s="159" t="s">
        <v>195</v>
      </c>
      <c r="E27" s="315"/>
    </row>
    <row r="28" s="189" customFormat="1" ht="27" customHeight="1" spans="1:5">
      <c r="A28" s="312" t="s">
        <v>166</v>
      </c>
      <c r="B28" s="159" t="s">
        <v>197</v>
      </c>
      <c r="C28" s="117" t="s">
        <v>168</v>
      </c>
      <c r="D28" s="159" t="s">
        <v>169</v>
      </c>
      <c r="E28" s="296">
        <v>323</v>
      </c>
    </row>
    <row r="29" s="189" customFormat="1" ht="27" customHeight="1" spans="1:5">
      <c r="A29" s="312" t="s">
        <v>166</v>
      </c>
      <c r="B29" s="159" t="s">
        <v>197</v>
      </c>
      <c r="C29" s="318" t="s">
        <v>172</v>
      </c>
      <c r="D29" s="317" t="s">
        <v>198</v>
      </c>
      <c r="E29" s="315"/>
    </row>
    <row r="30" s="189" customFormat="1" ht="27" customHeight="1" spans="1:5">
      <c r="A30" s="312" t="s">
        <v>166</v>
      </c>
      <c r="B30" s="159" t="s">
        <v>197</v>
      </c>
      <c r="C30" s="117" t="s">
        <v>199</v>
      </c>
      <c r="D30" s="159" t="s">
        <v>200</v>
      </c>
      <c r="E30" s="315"/>
    </row>
    <row r="31" s="189" customFormat="1" ht="27" customHeight="1" spans="1:5">
      <c r="A31" s="312" t="s">
        <v>166</v>
      </c>
      <c r="B31" s="159" t="s">
        <v>197</v>
      </c>
      <c r="C31" s="405" t="s">
        <v>174</v>
      </c>
      <c r="D31" s="317" t="s">
        <v>201</v>
      </c>
      <c r="E31" s="315"/>
    </row>
    <row r="32" s="189" customFormat="1" ht="27" customHeight="1" spans="1:5">
      <c r="A32" s="312" t="s">
        <v>166</v>
      </c>
      <c r="B32" s="159" t="s">
        <v>197</v>
      </c>
      <c r="C32" s="117" t="s">
        <v>180</v>
      </c>
      <c r="D32" s="159" t="s">
        <v>202</v>
      </c>
      <c r="E32" s="315"/>
    </row>
    <row r="33" s="189" customFormat="1" ht="27" customHeight="1" spans="1:5">
      <c r="A33" s="312" t="s">
        <v>166</v>
      </c>
      <c r="B33" s="159" t="s">
        <v>203</v>
      </c>
      <c r="C33" s="117">
        <v>99</v>
      </c>
      <c r="D33" s="317" t="s">
        <v>556</v>
      </c>
      <c r="E33" s="315"/>
    </row>
    <row r="34" s="189" customFormat="1" ht="27" customHeight="1" spans="1:5">
      <c r="A34" s="312" t="s">
        <v>166</v>
      </c>
      <c r="B34" s="159" t="s">
        <v>206</v>
      </c>
      <c r="C34" s="117" t="s">
        <v>168</v>
      </c>
      <c r="D34" s="159" t="s">
        <v>169</v>
      </c>
      <c r="E34" s="315"/>
    </row>
    <row r="35" s="189" customFormat="1" ht="27" customHeight="1" spans="1:5">
      <c r="A35" s="312" t="s">
        <v>166</v>
      </c>
      <c r="B35" s="159" t="s">
        <v>206</v>
      </c>
      <c r="C35" s="117" t="s">
        <v>183</v>
      </c>
      <c r="D35" s="159" t="s">
        <v>184</v>
      </c>
      <c r="E35" s="315"/>
    </row>
    <row r="36" s="189" customFormat="1" ht="27" customHeight="1" spans="1:5">
      <c r="A36" s="312" t="s">
        <v>166</v>
      </c>
      <c r="B36" s="145">
        <v>11</v>
      </c>
      <c r="C36" s="117" t="s">
        <v>168</v>
      </c>
      <c r="D36" s="159" t="s">
        <v>169</v>
      </c>
      <c r="E36" s="296">
        <v>53</v>
      </c>
    </row>
    <row r="37" s="189" customFormat="1" ht="27" customHeight="1" spans="1:5">
      <c r="A37" s="312" t="s">
        <v>166</v>
      </c>
      <c r="B37" s="159" t="s">
        <v>209</v>
      </c>
      <c r="C37" s="117">
        <v>99</v>
      </c>
      <c r="D37" s="317" t="s">
        <v>210</v>
      </c>
      <c r="E37" s="315"/>
    </row>
    <row r="38" s="189" customFormat="1" ht="27" customHeight="1" spans="1:5">
      <c r="A38" s="312" t="s">
        <v>166</v>
      </c>
      <c r="B38" s="159" t="s">
        <v>211</v>
      </c>
      <c r="C38" s="117" t="s">
        <v>168</v>
      </c>
      <c r="D38" s="159" t="s">
        <v>169</v>
      </c>
      <c r="E38" s="296">
        <v>37</v>
      </c>
    </row>
    <row r="39" s="189" customFormat="1" ht="27" customHeight="1" spans="1:5">
      <c r="A39" s="312" t="s">
        <v>166</v>
      </c>
      <c r="B39" s="159" t="s">
        <v>211</v>
      </c>
      <c r="C39" s="405" t="s">
        <v>174</v>
      </c>
      <c r="D39" s="159" t="s">
        <v>212</v>
      </c>
      <c r="E39" s="315"/>
    </row>
    <row r="40" s="189" customFormat="1" ht="27" customHeight="1" spans="1:5">
      <c r="A40" s="312" t="s">
        <v>166</v>
      </c>
      <c r="B40" s="159" t="s">
        <v>211</v>
      </c>
      <c r="C40" s="117">
        <v>50</v>
      </c>
      <c r="D40" s="159" t="s">
        <v>190</v>
      </c>
      <c r="E40" s="296">
        <v>86</v>
      </c>
    </row>
    <row r="41" s="189" customFormat="1" ht="27" customHeight="1" spans="1:5">
      <c r="A41" s="312" t="s">
        <v>166</v>
      </c>
      <c r="B41" s="145">
        <v>13</v>
      </c>
      <c r="C41" s="117">
        <v>99</v>
      </c>
      <c r="D41" s="317" t="s">
        <v>213</v>
      </c>
      <c r="E41" s="315"/>
    </row>
    <row r="42" s="189" customFormat="1" ht="27" customHeight="1" spans="1:5">
      <c r="A42" s="312" t="s">
        <v>166</v>
      </c>
      <c r="B42" s="145">
        <v>14</v>
      </c>
      <c r="C42" s="117">
        <v>99</v>
      </c>
      <c r="D42" s="317" t="s">
        <v>214</v>
      </c>
      <c r="E42" s="315"/>
    </row>
    <row r="43" s="189" customFormat="1" ht="27" customHeight="1" spans="1:5">
      <c r="A43" s="312" t="s">
        <v>166</v>
      </c>
      <c r="B43" s="145">
        <v>23</v>
      </c>
      <c r="C43" s="117">
        <v>99</v>
      </c>
      <c r="D43" s="317" t="s">
        <v>215</v>
      </c>
      <c r="E43" s="315"/>
    </row>
    <row r="44" s="189" customFormat="1" ht="27" customHeight="1" spans="1:5">
      <c r="A44" s="312" t="s">
        <v>166</v>
      </c>
      <c r="B44" s="159" t="s">
        <v>216</v>
      </c>
      <c r="C44" s="117" t="s">
        <v>170</v>
      </c>
      <c r="D44" s="159" t="s">
        <v>217</v>
      </c>
      <c r="E44" s="315"/>
    </row>
    <row r="45" s="189" customFormat="1" ht="27" customHeight="1" spans="1:5">
      <c r="A45" s="312" t="s">
        <v>166</v>
      </c>
      <c r="B45" s="159" t="s">
        <v>218</v>
      </c>
      <c r="C45" s="117" t="s">
        <v>168</v>
      </c>
      <c r="D45" s="159" t="s">
        <v>169</v>
      </c>
      <c r="E45" s="315"/>
    </row>
    <row r="46" s="189" customFormat="1" ht="27" customHeight="1" spans="1:5">
      <c r="A46" s="312" t="s">
        <v>166</v>
      </c>
      <c r="B46" s="159" t="s">
        <v>219</v>
      </c>
      <c r="C46" s="117" t="s">
        <v>168</v>
      </c>
      <c r="D46" s="159" t="s">
        <v>169</v>
      </c>
      <c r="E46" s="315"/>
    </row>
    <row r="47" s="189" customFormat="1" ht="27" customHeight="1" spans="1:5">
      <c r="A47" s="312" t="s">
        <v>166</v>
      </c>
      <c r="B47" s="159" t="s">
        <v>219</v>
      </c>
      <c r="C47" s="117" t="s">
        <v>183</v>
      </c>
      <c r="D47" s="159" t="s">
        <v>184</v>
      </c>
      <c r="E47" s="315"/>
    </row>
    <row r="48" s="189" customFormat="1" ht="27" customHeight="1" spans="1:5">
      <c r="A48" s="312" t="s">
        <v>166</v>
      </c>
      <c r="B48" s="159" t="s">
        <v>221</v>
      </c>
      <c r="C48" s="117" t="s">
        <v>168</v>
      </c>
      <c r="D48" s="159" t="s">
        <v>169</v>
      </c>
      <c r="E48" s="315"/>
    </row>
    <row r="49" s="189" customFormat="1" ht="27" customHeight="1" spans="1:5">
      <c r="A49" s="319" t="s">
        <v>166</v>
      </c>
      <c r="B49" s="14" t="s">
        <v>221</v>
      </c>
      <c r="C49" s="27" t="s">
        <v>183</v>
      </c>
      <c r="D49" s="14" t="s">
        <v>184</v>
      </c>
      <c r="E49" s="320"/>
    </row>
    <row r="50" s="189" customFormat="1" ht="27" customHeight="1" spans="1:5">
      <c r="A50" s="319" t="s">
        <v>166</v>
      </c>
      <c r="B50" s="14" t="s">
        <v>221</v>
      </c>
      <c r="C50" s="27" t="s">
        <v>189</v>
      </c>
      <c r="D50" s="14" t="s">
        <v>190</v>
      </c>
      <c r="E50" s="320"/>
    </row>
    <row r="51" s="189" customFormat="1" ht="27" customHeight="1" spans="1:5">
      <c r="A51" s="319" t="s">
        <v>166</v>
      </c>
      <c r="B51" s="14" t="s">
        <v>221</v>
      </c>
      <c r="C51" s="27" t="s">
        <v>180</v>
      </c>
      <c r="D51" s="14" t="s">
        <v>222</v>
      </c>
      <c r="E51" s="320"/>
    </row>
    <row r="52" s="189" customFormat="1" ht="27" customHeight="1" spans="1:5">
      <c r="A52" s="319" t="s">
        <v>166</v>
      </c>
      <c r="B52" s="14" t="s">
        <v>223</v>
      </c>
      <c r="C52" s="27" t="s">
        <v>168</v>
      </c>
      <c r="D52" s="14" t="s">
        <v>169</v>
      </c>
      <c r="E52" s="296">
        <v>74</v>
      </c>
    </row>
    <row r="53" s="189" customFormat="1" ht="27" customHeight="1" spans="1:5">
      <c r="A53" s="319" t="s">
        <v>166</v>
      </c>
      <c r="B53" s="14" t="s">
        <v>223</v>
      </c>
      <c r="C53" s="407" t="s">
        <v>170</v>
      </c>
      <c r="D53" s="321" t="s">
        <v>224</v>
      </c>
      <c r="E53" s="320"/>
    </row>
    <row r="54" s="189" customFormat="1" ht="27" customHeight="1" spans="1:5">
      <c r="A54" s="319" t="s">
        <v>166</v>
      </c>
      <c r="B54" s="14" t="s">
        <v>223</v>
      </c>
      <c r="C54" s="27" t="s">
        <v>180</v>
      </c>
      <c r="D54" s="14" t="s">
        <v>225</v>
      </c>
      <c r="E54" s="320"/>
    </row>
    <row r="55" s="189" customFormat="1" ht="27" customHeight="1" spans="1:5">
      <c r="A55" s="319" t="s">
        <v>166</v>
      </c>
      <c r="B55" s="14" t="s">
        <v>226</v>
      </c>
      <c r="C55" s="27" t="s">
        <v>168</v>
      </c>
      <c r="D55" s="14" t="s">
        <v>169</v>
      </c>
      <c r="E55" s="320"/>
    </row>
    <row r="56" s="189" customFormat="1" ht="27" customHeight="1" spans="1:5">
      <c r="A56" s="319" t="s">
        <v>166</v>
      </c>
      <c r="B56" s="14" t="s">
        <v>226</v>
      </c>
      <c r="C56" s="27" t="s">
        <v>183</v>
      </c>
      <c r="D56" s="14" t="s">
        <v>184</v>
      </c>
      <c r="E56" s="320"/>
    </row>
    <row r="57" s="189" customFormat="1" ht="27" customHeight="1" spans="1:5">
      <c r="A57" s="319" t="s">
        <v>166</v>
      </c>
      <c r="B57" s="14" t="s">
        <v>226</v>
      </c>
      <c r="C57" s="27" t="s">
        <v>189</v>
      </c>
      <c r="D57" s="14" t="s">
        <v>190</v>
      </c>
      <c r="E57" s="320"/>
    </row>
    <row r="58" s="189" customFormat="1" ht="27" customHeight="1" spans="1:5">
      <c r="A58" s="319" t="s">
        <v>166</v>
      </c>
      <c r="B58" s="14" t="s">
        <v>227</v>
      </c>
      <c r="C58" s="27" t="s">
        <v>168</v>
      </c>
      <c r="D58" s="14" t="s">
        <v>169</v>
      </c>
      <c r="E58" s="320"/>
    </row>
    <row r="59" s="189" customFormat="1" ht="27" customHeight="1" spans="1:5">
      <c r="A59" s="319" t="s">
        <v>166</v>
      </c>
      <c r="B59" s="194">
        <v>36</v>
      </c>
      <c r="C59" s="27">
        <v>99</v>
      </c>
      <c r="D59" s="321" t="s">
        <v>228</v>
      </c>
      <c r="E59" s="320"/>
    </row>
    <row r="60" s="189" customFormat="1" ht="27" customHeight="1" spans="1:5">
      <c r="A60" s="319" t="s">
        <v>166</v>
      </c>
      <c r="B60" s="14" t="s">
        <v>229</v>
      </c>
      <c r="C60" s="27" t="s">
        <v>168</v>
      </c>
      <c r="D60" s="14" t="s">
        <v>169</v>
      </c>
      <c r="E60" s="296">
        <v>335</v>
      </c>
    </row>
    <row r="61" s="189" customFormat="1" ht="27" customHeight="1" spans="1:5">
      <c r="A61" s="319" t="s">
        <v>166</v>
      </c>
      <c r="B61" s="14" t="s">
        <v>229</v>
      </c>
      <c r="C61" s="407" t="s">
        <v>170</v>
      </c>
      <c r="D61" s="14" t="s">
        <v>230</v>
      </c>
      <c r="E61" s="320"/>
    </row>
    <row r="62" s="189" customFormat="1" ht="27" customHeight="1" spans="1:5">
      <c r="A62" s="322" t="s">
        <v>166</v>
      </c>
      <c r="B62" s="407" t="s">
        <v>231</v>
      </c>
      <c r="C62" s="27">
        <v>10</v>
      </c>
      <c r="D62" s="14" t="s">
        <v>232</v>
      </c>
      <c r="E62" s="320"/>
    </row>
    <row r="63" s="189" customFormat="1" ht="27" customHeight="1" spans="1:5">
      <c r="A63" s="323" t="s">
        <v>164</v>
      </c>
      <c r="B63" s="27">
        <v>38</v>
      </c>
      <c r="C63" s="27">
        <v>12</v>
      </c>
      <c r="D63" s="14" t="s">
        <v>233</v>
      </c>
      <c r="E63" s="320"/>
    </row>
    <row r="64" s="189" customFormat="1" ht="27" customHeight="1" spans="1:5">
      <c r="A64" s="323" t="s">
        <v>166</v>
      </c>
      <c r="B64" s="27" t="s">
        <v>229</v>
      </c>
      <c r="C64" s="27">
        <v>15</v>
      </c>
      <c r="D64" s="14" t="s">
        <v>234</v>
      </c>
      <c r="E64" s="320"/>
    </row>
    <row r="65" s="189" customFormat="1" ht="27" customHeight="1" spans="1:5">
      <c r="A65" s="323" t="s">
        <v>164</v>
      </c>
      <c r="B65" s="27">
        <v>38</v>
      </c>
      <c r="C65" s="27">
        <v>16</v>
      </c>
      <c r="D65" s="324" t="s">
        <v>235</v>
      </c>
      <c r="E65" s="320"/>
    </row>
    <row r="66" s="189" customFormat="1" ht="27" customHeight="1" spans="1:5">
      <c r="A66" s="319" t="s">
        <v>571</v>
      </c>
      <c r="B66" s="27">
        <v>38</v>
      </c>
      <c r="C66" s="27" t="s">
        <v>180</v>
      </c>
      <c r="D66" s="321" t="s">
        <v>236</v>
      </c>
      <c r="E66" s="320"/>
    </row>
    <row r="67" s="189" customFormat="1" ht="27" customHeight="1" spans="1:5">
      <c r="A67" s="319" t="s">
        <v>571</v>
      </c>
      <c r="B67" s="27" t="s">
        <v>180</v>
      </c>
      <c r="C67" s="27" t="s">
        <v>180</v>
      </c>
      <c r="D67" s="321" t="s">
        <v>237</v>
      </c>
      <c r="E67" s="320"/>
    </row>
    <row r="68" s="189" customFormat="1" ht="27" customHeight="1" spans="1:5">
      <c r="A68" s="319" t="s">
        <v>238</v>
      </c>
      <c r="B68" s="14"/>
      <c r="C68" s="27"/>
      <c r="D68" s="14" t="s">
        <v>239</v>
      </c>
      <c r="E68" s="320">
        <f>E69+E70</f>
        <v>0</v>
      </c>
    </row>
    <row r="69" s="189" customFormat="1" ht="27" customHeight="1" spans="1:5">
      <c r="A69" s="319" t="s">
        <v>240</v>
      </c>
      <c r="B69" s="14" t="s">
        <v>197</v>
      </c>
      <c r="C69" s="27" t="s">
        <v>168</v>
      </c>
      <c r="D69" s="14" t="s">
        <v>241</v>
      </c>
      <c r="E69" s="320"/>
    </row>
    <row r="70" s="189" customFormat="1" ht="27" customHeight="1" spans="1:5">
      <c r="A70" s="319" t="s">
        <v>240</v>
      </c>
      <c r="B70" s="407" t="s">
        <v>172</v>
      </c>
      <c r="C70" s="407" t="s">
        <v>172</v>
      </c>
      <c r="D70" s="321" t="s">
        <v>242</v>
      </c>
      <c r="E70" s="320"/>
    </row>
    <row r="71" s="189" customFormat="1" ht="27" customHeight="1" spans="1:5">
      <c r="A71" s="319" t="s">
        <v>243</v>
      </c>
      <c r="B71" s="14"/>
      <c r="C71" s="27"/>
      <c r="D71" s="14" t="s">
        <v>244</v>
      </c>
      <c r="E71" s="227">
        <f>SUM(E72:E83)</f>
        <v>1608</v>
      </c>
    </row>
    <row r="72" s="189" customFormat="1" ht="27" customHeight="1" spans="1:5">
      <c r="A72" s="319" t="s">
        <v>245</v>
      </c>
      <c r="B72" s="14" t="s">
        <v>167</v>
      </c>
      <c r="C72" s="27" t="s">
        <v>168</v>
      </c>
      <c r="D72" s="14" t="s">
        <v>246</v>
      </c>
      <c r="E72" s="227"/>
    </row>
    <row r="73" s="189" customFormat="1" ht="27" customHeight="1" spans="1:5">
      <c r="A73" s="319" t="s">
        <v>245</v>
      </c>
      <c r="B73" s="14" t="s">
        <v>167</v>
      </c>
      <c r="C73" s="27" t="s">
        <v>180</v>
      </c>
      <c r="D73" s="14" t="s">
        <v>247</v>
      </c>
      <c r="E73" s="227"/>
    </row>
    <row r="74" s="189" customFormat="1" ht="27" customHeight="1" spans="1:5">
      <c r="A74" s="319" t="s">
        <v>245</v>
      </c>
      <c r="B74" s="14" t="s">
        <v>176</v>
      </c>
      <c r="C74" s="27" t="s">
        <v>168</v>
      </c>
      <c r="D74" s="14" t="s">
        <v>169</v>
      </c>
      <c r="E74" s="325">
        <v>1608</v>
      </c>
    </row>
    <row r="75" s="189" customFormat="1" ht="27" customHeight="1" spans="1:5">
      <c r="A75" s="319" t="s">
        <v>245</v>
      </c>
      <c r="B75" s="14" t="s">
        <v>176</v>
      </c>
      <c r="C75" s="27" t="s">
        <v>183</v>
      </c>
      <c r="D75" s="14" t="s">
        <v>184</v>
      </c>
      <c r="E75" s="227"/>
    </row>
    <row r="76" s="189" customFormat="1" ht="27" customHeight="1" spans="1:5">
      <c r="A76" s="319" t="s">
        <v>245</v>
      </c>
      <c r="B76" s="14" t="s">
        <v>176</v>
      </c>
      <c r="C76" s="27" t="s">
        <v>248</v>
      </c>
      <c r="D76" s="14" t="s">
        <v>200</v>
      </c>
      <c r="E76" s="227"/>
    </row>
    <row r="77" s="189" customFormat="1" ht="27" customHeight="1" spans="1:5">
      <c r="A77" s="319" t="s">
        <v>245</v>
      </c>
      <c r="B77" s="14" t="s">
        <v>176</v>
      </c>
      <c r="C77" s="27" t="s">
        <v>249</v>
      </c>
      <c r="D77" s="14" t="s">
        <v>250</v>
      </c>
      <c r="E77" s="227"/>
    </row>
    <row r="78" s="189" customFormat="1" ht="27" customHeight="1" spans="1:5">
      <c r="A78" s="319" t="s">
        <v>245</v>
      </c>
      <c r="B78" s="14" t="s">
        <v>176</v>
      </c>
      <c r="C78" s="27" t="s">
        <v>180</v>
      </c>
      <c r="D78" s="14" t="s">
        <v>251</v>
      </c>
      <c r="E78" s="227"/>
    </row>
    <row r="79" s="189" customFormat="1" ht="27" customHeight="1" spans="1:5">
      <c r="A79" s="319" t="s">
        <v>245</v>
      </c>
      <c r="B79" s="14" t="s">
        <v>197</v>
      </c>
      <c r="C79" s="27" t="s">
        <v>168</v>
      </c>
      <c r="D79" s="14" t="s">
        <v>169</v>
      </c>
      <c r="E79" s="227"/>
    </row>
    <row r="80" s="189" customFormat="1" ht="27" customHeight="1" spans="1:5">
      <c r="A80" s="319" t="s">
        <v>245</v>
      </c>
      <c r="B80" s="14" t="s">
        <v>197</v>
      </c>
      <c r="C80" s="27" t="s">
        <v>183</v>
      </c>
      <c r="D80" s="14" t="s">
        <v>184</v>
      </c>
      <c r="E80" s="227"/>
    </row>
    <row r="81" s="189" customFormat="1" ht="27" customHeight="1" spans="1:5">
      <c r="A81" s="319" t="s">
        <v>245</v>
      </c>
      <c r="B81" s="14" t="s">
        <v>197</v>
      </c>
      <c r="C81" s="407" t="s">
        <v>170</v>
      </c>
      <c r="D81" s="14" t="s">
        <v>252</v>
      </c>
      <c r="E81" s="227"/>
    </row>
    <row r="82" s="189" customFormat="1" ht="27" customHeight="1" spans="1:5">
      <c r="A82" s="319" t="s">
        <v>245</v>
      </c>
      <c r="B82" s="14" t="s">
        <v>197</v>
      </c>
      <c r="C82" s="27" t="s">
        <v>199</v>
      </c>
      <c r="D82" s="14" t="s">
        <v>253</v>
      </c>
      <c r="E82" s="227"/>
    </row>
    <row r="83" s="189" customFormat="1" ht="27" customHeight="1" spans="1:5">
      <c r="A83" s="319" t="s">
        <v>245</v>
      </c>
      <c r="B83" s="14" t="s">
        <v>197</v>
      </c>
      <c r="C83" s="27" t="s">
        <v>204</v>
      </c>
      <c r="D83" s="14" t="s">
        <v>254</v>
      </c>
      <c r="E83" s="227"/>
    </row>
    <row r="84" s="189" customFormat="1" ht="27" customHeight="1" spans="1:5">
      <c r="A84" s="319" t="s">
        <v>255</v>
      </c>
      <c r="B84" s="14"/>
      <c r="C84" s="27"/>
      <c r="D84" s="14" t="s">
        <v>256</v>
      </c>
      <c r="E84" s="227">
        <f>SUM(E85:E99)</f>
        <v>13590</v>
      </c>
    </row>
    <row r="85" s="189" customFormat="1" ht="27" customHeight="1" spans="1:5">
      <c r="A85" s="319" t="s">
        <v>257</v>
      </c>
      <c r="B85" s="14" t="s">
        <v>167</v>
      </c>
      <c r="C85" s="27" t="s">
        <v>168</v>
      </c>
      <c r="D85" s="14" t="s">
        <v>169</v>
      </c>
      <c r="E85" s="296">
        <v>64</v>
      </c>
    </row>
    <row r="86" s="189" customFormat="1" ht="27" customHeight="1" spans="1:5">
      <c r="A86" s="322" t="s">
        <v>257</v>
      </c>
      <c r="B86" s="322" t="s">
        <v>167</v>
      </c>
      <c r="C86" s="27">
        <v>99</v>
      </c>
      <c r="D86" s="14" t="s">
        <v>258</v>
      </c>
      <c r="E86" s="320"/>
    </row>
    <row r="87" s="189" customFormat="1" ht="27" customHeight="1" spans="1:5">
      <c r="A87" s="319" t="s">
        <v>257</v>
      </c>
      <c r="B87" s="14" t="s">
        <v>176</v>
      </c>
      <c r="C87" s="27" t="s">
        <v>168</v>
      </c>
      <c r="D87" s="14" t="s">
        <v>259</v>
      </c>
      <c r="E87" s="296">
        <v>3168</v>
      </c>
    </row>
    <row r="88" s="189" customFormat="1" ht="27" customHeight="1" spans="1:5">
      <c r="A88" s="319" t="s">
        <v>257</v>
      </c>
      <c r="B88" s="14" t="s">
        <v>176</v>
      </c>
      <c r="C88" s="27" t="s">
        <v>183</v>
      </c>
      <c r="D88" s="14" t="s">
        <v>260</v>
      </c>
      <c r="E88" s="296">
        <v>6278</v>
      </c>
    </row>
    <row r="89" s="189" customFormat="1" ht="27" customHeight="1" spans="1:5">
      <c r="A89" s="319" t="s">
        <v>257</v>
      </c>
      <c r="B89" s="14" t="s">
        <v>176</v>
      </c>
      <c r="C89" s="27" t="s">
        <v>185</v>
      </c>
      <c r="D89" s="14" t="s">
        <v>261</v>
      </c>
      <c r="E89" s="296">
        <v>3784</v>
      </c>
    </row>
    <row r="90" s="189" customFormat="1" ht="27" customHeight="1" spans="1:5">
      <c r="A90" s="319" t="s">
        <v>257</v>
      </c>
      <c r="B90" s="14" t="s">
        <v>176</v>
      </c>
      <c r="C90" s="27" t="s">
        <v>170</v>
      </c>
      <c r="D90" s="14" t="s">
        <v>262</v>
      </c>
      <c r="E90" s="320"/>
    </row>
    <row r="91" s="189" customFormat="1" ht="27" customHeight="1" spans="1:5">
      <c r="A91" s="319" t="s">
        <v>257</v>
      </c>
      <c r="B91" s="407" t="s">
        <v>183</v>
      </c>
      <c r="C91" s="407" t="s">
        <v>178</v>
      </c>
      <c r="D91" s="321" t="s">
        <v>263</v>
      </c>
      <c r="E91" s="320"/>
    </row>
    <row r="92" s="189" customFormat="1" ht="27" customHeight="1" spans="1:5">
      <c r="A92" s="319" t="s">
        <v>257</v>
      </c>
      <c r="B92" s="14" t="s">
        <v>176</v>
      </c>
      <c r="C92" s="27" t="s">
        <v>180</v>
      </c>
      <c r="D92" s="14" t="s">
        <v>264</v>
      </c>
      <c r="E92" s="296">
        <v>217</v>
      </c>
    </row>
    <row r="93" s="189" customFormat="1" ht="27" customHeight="1" spans="1:5">
      <c r="A93" s="319" t="s">
        <v>257</v>
      </c>
      <c r="B93" s="407" t="s">
        <v>185</v>
      </c>
      <c r="C93" s="407" t="s">
        <v>178</v>
      </c>
      <c r="D93" s="324" t="s">
        <v>265</v>
      </c>
      <c r="E93" s="320"/>
    </row>
    <row r="94" s="189" customFormat="1" ht="27" customHeight="1" spans="1:5">
      <c r="A94" s="319" t="s">
        <v>257</v>
      </c>
      <c r="B94" s="14" t="s">
        <v>182</v>
      </c>
      <c r="C94" s="27">
        <v>99</v>
      </c>
      <c r="D94" s="321" t="s">
        <v>266</v>
      </c>
      <c r="E94" s="320"/>
    </row>
    <row r="95" s="189" customFormat="1" ht="27" customHeight="1" spans="1:5">
      <c r="A95" s="319" t="s">
        <v>257</v>
      </c>
      <c r="B95" s="407" t="s">
        <v>170</v>
      </c>
      <c r="C95" s="27">
        <v>99</v>
      </c>
      <c r="D95" s="321" t="s">
        <v>267</v>
      </c>
      <c r="E95" s="296">
        <v>79</v>
      </c>
    </row>
    <row r="96" s="189" customFormat="1" ht="27" customHeight="1" spans="1:5">
      <c r="A96" s="319" t="s">
        <v>257</v>
      </c>
      <c r="B96" s="407" t="s">
        <v>174</v>
      </c>
      <c r="C96" s="407" t="s">
        <v>185</v>
      </c>
      <c r="D96" s="321" t="s">
        <v>269</v>
      </c>
      <c r="E96" s="320"/>
    </row>
    <row r="97" s="189" customFormat="1" ht="27" customHeight="1" spans="1:5">
      <c r="A97" s="323" t="s">
        <v>255</v>
      </c>
      <c r="B97" s="407" t="s">
        <v>270</v>
      </c>
      <c r="C97" s="407" t="s">
        <v>168</v>
      </c>
      <c r="D97" s="321" t="s">
        <v>271</v>
      </c>
      <c r="E97" s="320"/>
    </row>
    <row r="98" s="189" customFormat="1" ht="27" customHeight="1" spans="1:5">
      <c r="A98" s="319" t="s">
        <v>257</v>
      </c>
      <c r="B98" s="14" t="s">
        <v>272</v>
      </c>
      <c r="C98" s="27" t="s">
        <v>180</v>
      </c>
      <c r="D98" s="14" t="s">
        <v>273</v>
      </c>
      <c r="E98" s="227"/>
    </row>
    <row r="99" s="189" customFormat="1" ht="27" customHeight="1" spans="1:5">
      <c r="A99" s="319" t="s">
        <v>257</v>
      </c>
      <c r="B99" s="27">
        <v>99</v>
      </c>
      <c r="C99" s="27" t="s">
        <v>180</v>
      </c>
      <c r="D99" s="321" t="s">
        <v>274</v>
      </c>
      <c r="E99" s="227"/>
    </row>
    <row r="100" s="189" customFormat="1" ht="27" customHeight="1" spans="1:5">
      <c r="A100" s="319" t="s">
        <v>275</v>
      </c>
      <c r="B100" s="14"/>
      <c r="C100" s="27"/>
      <c r="D100" s="14" t="s">
        <v>276</v>
      </c>
      <c r="E100" s="227">
        <f>SUM(E101:E104)</f>
        <v>498</v>
      </c>
    </row>
    <row r="101" s="189" customFormat="1" ht="27" customHeight="1" spans="1:5">
      <c r="A101" s="319" t="s">
        <v>277</v>
      </c>
      <c r="B101" s="14" t="s">
        <v>167</v>
      </c>
      <c r="C101" s="27" t="s">
        <v>168</v>
      </c>
      <c r="D101" s="14" t="s">
        <v>169</v>
      </c>
      <c r="E101" s="325">
        <v>498</v>
      </c>
    </row>
    <row r="102" s="189" customFormat="1" ht="27" customHeight="1" spans="1:5">
      <c r="A102" s="319" t="s">
        <v>277</v>
      </c>
      <c r="B102" s="14" t="s">
        <v>192</v>
      </c>
      <c r="C102" s="27" t="s">
        <v>180</v>
      </c>
      <c r="D102" s="14" t="s">
        <v>279</v>
      </c>
      <c r="E102" s="227"/>
    </row>
    <row r="103" s="189" customFormat="1" ht="27" customHeight="1" spans="1:5">
      <c r="A103" s="319" t="s">
        <v>277</v>
      </c>
      <c r="B103" s="14" t="s">
        <v>203</v>
      </c>
      <c r="C103" s="27" t="s">
        <v>168</v>
      </c>
      <c r="D103" s="14" t="s">
        <v>280</v>
      </c>
      <c r="E103" s="227"/>
    </row>
    <row r="104" s="189" customFormat="1" ht="27" customHeight="1" spans="1:5">
      <c r="A104" s="319" t="s">
        <v>277</v>
      </c>
      <c r="B104" s="27">
        <v>99</v>
      </c>
      <c r="C104" s="27">
        <v>99</v>
      </c>
      <c r="D104" s="321" t="s">
        <v>281</v>
      </c>
      <c r="E104" s="227"/>
    </row>
    <row r="105" s="189" customFormat="1" ht="27" customHeight="1" spans="1:5">
      <c r="A105" s="319" t="s">
        <v>282</v>
      </c>
      <c r="B105" s="14"/>
      <c r="C105" s="27"/>
      <c r="D105" s="14" t="s">
        <v>283</v>
      </c>
      <c r="E105" s="227">
        <f>SUM(E106:E117)</f>
        <v>4</v>
      </c>
    </row>
    <row r="106" s="189" customFormat="1" ht="27" customHeight="1" spans="1:5">
      <c r="A106" s="319" t="s">
        <v>284</v>
      </c>
      <c r="B106" s="14" t="s">
        <v>167</v>
      </c>
      <c r="C106" s="27" t="s">
        <v>168</v>
      </c>
      <c r="D106" s="14" t="s">
        <v>169</v>
      </c>
      <c r="E106" s="227">
        <v>4</v>
      </c>
    </row>
    <row r="107" s="189" customFormat="1" ht="27" customHeight="1" spans="1:5">
      <c r="A107" s="319" t="s">
        <v>284</v>
      </c>
      <c r="B107" s="14" t="s">
        <v>167</v>
      </c>
      <c r="C107" s="27" t="s">
        <v>170</v>
      </c>
      <c r="D107" s="14" t="s">
        <v>285</v>
      </c>
      <c r="E107" s="227"/>
    </row>
    <row r="108" s="189" customFormat="1" ht="27" customHeight="1" spans="1:5">
      <c r="A108" s="319" t="s">
        <v>284</v>
      </c>
      <c r="B108" s="14" t="s">
        <v>167</v>
      </c>
      <c r="C108" s="27" t="s">
        <v>174</v>
      </c>
      <c r="D108" s="14" t="s">
        <v>286</v>
      </c>
      <c r="E108" s="227"/>
    </row>
    <row r="109" s="189" customFormat="1" ht="27" customHeight="1" spans="1:5">
      <c r="A109" s="319" t="s">
        <v>284</v>
      </c>
      <c r="B109" s="14" t="s">
        <v>167</v>
      </c>
      <c r="C109" s="27" t="s">
        <v>270</v>
      </c>
      <c r="D109" s="14" t="s">
        <v>287</v>
      </c>
      <c r="E109" s="227"/>
    </row>
    <row r="110" s="189" customFormat="1" ht="27" customHeight="1" spans="1:5">
      <c r="A110" s="319" t="s">
        <v>284</v>
      </c>
      <c r="B110" s="14" t="s">
        <v>167</v>
      </c>
      <c r="C110" s="27">
        <v>99</v>
      </c>
      <c r="D110" s="321" t="s">
        <v>288</v>
      </c>
      <c r="E110" s="314"/>
    </row>
    <row r="111" s="189" customFormat="1" ht="27" customHeight="1" spans="1:5">
      <c r="A111" s="319" t="s">
        <v>284</v>
      </c>
      <c r="B111" s="14" t="s">
        <v>176</v>
      </c>
      <c r="C111" s="27" t="s">
        <v>168</v>
      </c>
      <c r="D111" s="14" t="s">
        <v>169</v>
      </c>
      <c r="E111" s="227"/>
    </row>
    <row r="112" s="189" customFormat="1" ht="27" customHeight="1" spans="1:5">
      <c r="A112" s="319" t="s">
        <v>284</v>
      </c>
      <c r="B112" s="14" t="s">
        <v>176</v>
      </c>
      <c r="C112" s="27" t="s">
        <v>170</v>
      </c>
      <c r="D112" s="14" t="s">
        <v>289</v>
      </c>
      <c r="E112" s="227"/>
    </row>
    <row r="113" s="189" customFormat="1" ht="27" customHeight="1" spans="1:5">
      <c r="A113" s="319" t="s">
        <v>284</v>
      </c>
      <c r="B113" s="323" t="s">
        <v>172</v>
      </c>
      <c r="C113" s="323" t="s">
        <v>199</v>
      </c>
      <c r="D113" s="14" t="s">
        <v>290</v>
      </c>
      <c r="E113" s="227"/>
    </row>
    <row r="114" s="189" customFormat="1" ht="27" customHeight="1" spans="1:5">
      <c r="A114" s="319" t="s">
        <v>284</v>
      </c>
      <c r="B114" s="323" t="s">
        <v>172</v>
      </c>
      <c r="C114" s="27">
        <v>99</v>
      </c>
      <c r="D114" s="14" t="s">
        <v>291</v>
      </c>
      <c r="E114" s="227"/>
    </row>
    <row r="115" s="189" customFormat="1" ht="27" customHeight="1" spans="1:5">
      <c r="A115" s="319" t="s">
        <v>284</v>
      </c>
      <c r="B115" s="323" t="s">
        <v>174</v>
      </c>
      <c r="C115" s="27">
        <v>99</v>
      </c>
      <c r="D115" s="14" t="s">
        <v>292</v>
      </c>
      <c r="E115" s="227"/>
    </row>
    <row r="116" s="189" customFormat="1" ht="27" customHeight="1" spans="1:5">
      <c r="A116" s="319" t="s">
        <v>284</v>
      </c>
      <c r="B116" s="14" t="s">
        <v>293</v>
      </c>
      <c r="C116" s="407" t="s">
        <v>185</v>
      </c>
      <c r="D116" s="321" t="s">
        <v>294</v>
      </c>
      <c r="E116" s="227"/>
    </row>
    <row r="117" s="189" customFormat="1" ht="27" customHeight="1" spans="1:5">
      <c r="A117" s="319" t="s">
        <v>284</v>
      </c>
      <c r="B117" s="14" t="s">
        <v>293</v>
      </c>
      <c r="C117" s="27">
        <v>99</v>
      </c>
      <c r="D117" s="321" t="s">
        <v>557</v>
      </c>
      <c r="E117" s="227"/>
    </row>
    <row r="118" s="189" customFormat="1" ht="27" customHeight="1" spans="1:5">
      <c r="A118" s="319" t="s">
        <v>296</v>
      </c>
      <c r="B118" s="14"/>
      <c r="C118" s="27"/>
      <c r="D118" s="14" t="s">
        <v>297</v>
      </c>
      <c r="E118" s="227">
        <f>SUM(E119:E158)</f>
        <v>3963</v>
      </c>
    </row>
    <row r="119" s="189" customFormat="1" ht="27" customHeight="1" spans="1:5">
      <c r="A119" s="319" t="s">
        <v>298</v>
      </c>
      <c r="B119" s="14" t="s">
        <v>167</v>
      </c>
      <c r="C119" s="27" t="s">
        <v>168</v>
      </c>
      <c r="D119" s="14" t="s">
        <v>169</v>
      </c>
      <c r="E119" s="296">
        <v>912</v>
      </c>
    </row>
    <row r="120" s="189" customFormat="1" ht="27" customHeight="1" spans="1:5">
      <c r="A120" s="319" t="s">
        <v>298</v>
      </c>
      <c r="B120" s="14" t="s">
        <v>167</v>
      </c>
      <c r="C120" s="27" t="s">
        <v>185</v>
      </c>
      <c r="D120" s="14" t="s">
        <v>186</v>
      </c>
      <c r="E120" s="320"/>
    </row>
    <row r="121" s="189" customFormat="1" ht="27" customHeight="1" spans="1:5">
      <c r="A121" s="319" t="s">
        <v>298</v>
      </c>
      <c r="B121" s="14" t="s">
        <v>167</v>
      </c>
      <c r="C121" s="27" t="s">
        <v>270</v>
      </c>
      <c r="D121" s="14" t="s">
        <v>299</v>
      </c>
      <c r="E121" s="320"/>
    </row>
    <row r="122" s="189" customFormat="1" ht="27" customHeight="1" spans="1:5">
      <c r="A122" s="319" t="s">
        <v>298</v>
      </c>
      <c r="B122" s="14" t="s">
        <v>167</v>
      </c>
      <c r="C122" s="27" t="s">
        <v>300</v>
      </c>
      <c r="D122" s="14" t="s">
        <v>301</v>
      </c>
      <c r="E122" s="320"/>
    </row>
    <row r="123" s="189" customFormat="1" ht="27" customHeight="1" spans="1:5">
      <c r="A123" s="319" t="s">
        <v>298</v>
      </c>
      <c r="B123" s="14" t="s">
        <v>167</v>
      </c>
      <c r="C123" s="27">
        <v>99</v>
      </c>
      <c r="D123" s="14" t="s">
        <v>302</v>
      </c>
      <c r="E123" s="320"/>
    </row>
    <row r="124" s="189" customFormat="1" ht="27" customHeight="1" spans="1:5">
      <c r="A124" s="319" t="s">
        <v>298</v>
      </c>
      <c r="B124" s="14" t="s">
        <v>176</v>
      </c>
      <c r="C124" s="27" t="s">
        <v>168</v>
      </c>
      <c r="D124" s="14" t="s">
        <v>169</v>
      </c>
      <c r="E124" s="296">
        <v>270</v>
      </c>
    </row>
    <row r="125" s="189" customFormat="1" ht="27" customHeight="1" spans="1:5">
      <c r="A125" s="319" t="s">
        <v>298</v>
      </c>
      <c r="B125" s="14" t="s">
        <v>176</v>
      </c>
      <c r="C125" s="27" t="s">
        <v>183</v>
      </c>
      <c r="D125" s="14" t="s">
        <v>184</v>
      </c>
      <c r="E125" s="320"/>
    </row>
    <row r="126" s="189" customFormat="1" ht="27" customHeight="1" spans="1:5">
      <c r="A126" s="319" t="s">
        <v>298</v>
      </c>
      <c r="B126" s="14" t="s">
        <v>176</v>
      </c>
      <c r="C126" s="27" t="s">
        <v>174</v>
      </c>
      <c r="D126" s="14" t="s">
        <v>303</v>
      </c>
      <c r="E126" s="320"/>
    </row>
    <row r="127" s="189" customFormat="1" ht="27" customHeight="1" spans="1:5">
      <c r="A127" s="319" t="s">
        <v>298</v>
      </c>
      <c r="B127" s="14" t="s">
        <v>176</v>
      </c>
      <c r="C127" s="27" t="s">
        <v>180</v>
      </c>
      <c r="D127" s="14" t="s">
        <v>304</v>
      </c>
      <c r="E127" s="320"/>
    </row>
    <row r="128" s="189" customFormat="1" ht="27" customHeight="1" spans="1:5">
      <c r="A128" s="319" t="s">
        <v>298</v>
      </c>
      <c r="B128" s="14" t="s">
        <v>194</v>
      </c>
      <c r="C128" s="27" t="s">
        <v>185</v>
      </c>
      <c r="D128" s="14" t="s">
        <v>305</v>
      </c>
      <c r="E128" s="320"/>
    </row>
    <row r="129" s="189" customFormat="1" ht="27" customHeight="1" spans="1:5">
      <c r="A129" s="319" t="s">
        <v>298</v>
      </c>
      <c r="B129" s="14" t="s">
        <v>194</v>
      </c>
      <c r="C129" s="27" t="s">
        <v>178</v>
      </c>
      <c r="D129" s="14" t="s">
        <v>306</v>
      </c>
      <c r="E129" s="296">
        <v>2774</v>
      </c>
    </row>
    <row r="130" s="189" customFormat="1" ht="27" customHeight="1" spans="1:5">
      <c r="A130" s="319" t="s">
        <v>298</v>
      </c>
      <c r="B130" s="14" t="s">
        <v>194</v>
      </c>
      <c r="C130" s="27" t="s">
        <v>172</v>
      </c>
      <c r="D130" s="14" t="s">
        <v>307</v>
      </c>
      <c r="E130" s="296">
        <v>7</v>
      </c>
    </row>
    <row r="131" s="189" customFormat="1" ht="27" customHeight="1" spans="1:5">
      <c r="A131" s="322" t="s">
        <v>298</v>
      </c>
      <c r="B131" s="323" t="s">
        <v>178</v>
      </c>
      <c r="C131" s="27">
        <v>99</v>
      </c>
      <c r="D131" s="14" t="s">
        <v>308</v>
      </c>
      <c r="E131" s="320"/>
    </row>
    <row r="132" s="189" customFormat="1" ht="27" customHeight="1" spans="1:5">
      <c r="A132" s="319" t="s">
        <v>298</v>
      </c>
      <c r="B132" s="14" t="s">
        <v>194</v>
      </c>
      <c r="C132" s="407" t="s">
        <v>199</v>
      </c>
      <c r="D132" s="14" t="s">
        <v>309</v>
      </c>
      <c r="E132" s="320"/>
    </row>
    <row r="133" s="189" customFormat="1" ht="27" customHeight="1" spans="1:5">
      <c r="A133" s="319" t="s">
        <v>298</v>
      </c>
      <c r="B133" s="14" t="s">
        <v>203</v>
      </c>
      <c r="C133" s="27" t="s">
        <v>183</v>
      </c>
      <c r="D133" s="14" t="s">
        <v>310</v>
      </c>
      <c r="E133" s="320"/>
    </row>
    <row r="134" s="189" customFormat="1" ht="27" customHeight="1" spans="1:5">
      <c r="A134" s="319" t="s">
        <v>298</v>
      </c>
      <c r="B134" s="14" t="s">
        <v>203</v>
      </c>
      <c r="C134" s="27" t="s">
        <v>178</v>
      </c>
      <c r="D134" s="14" t="s">
        <v>311</v>
      </c>
      <c r="E134" s="320"/>
    </row>
    <row r="135" s="189" customFormat="1" ht="27" customHeight="1" spans="1:5">
      <c r="A135" s="319" t="s">
        <v>298</v>
      </c>
      <c r="B135" s="14" t="s">
        <v>203</v>
      </c>
      <c r="C135" s="27" t="s">
        <v>180</v>
      </c>
      <c r="D135" s="14" t="s">
        <v>312</v>
      </c>
      <c r="E135" s="320"/>
    </row>
    <row r="136" s="189" customFormat="1" ht="27" customHeight="1" spans="1:5">
      <c r="A136" s="319" t="s">
        <v>298</v>
      </c>
      <c r="B136" s="14" t="s">
        <v>206</v>
      </c>
      <c r="C136" s="27" t="s">
        <v>168</v>
      </c>
      <c r="D136" s="14" t="s">
        <v>313</v>
      </c>
      <c r="E136" s="320"/>
    </row>
    <row r="137" s="189" customFormat="1" ht="27" customHeight="1" spans="1:5">
      <c r="A137" s="319" t="s">
        <v>298</v>
      </c>
      <c r="B137" s="14" t="s">
        <v>206</v>
      </c>
      <c r="C137" s="407" t="s">
        <v>183</v>
      </c>
      <c r="D137" s="321" t="s">
        <v>314</v>
      </c>
      <c r="E137" s="320"/>
    </row>
    <row r="138" s="189" customFormat="1" ht="27" customHeight="1" spans="1:5">
      <c r="A138" s="319" t="s">
        <v>298</v>
      </c>
      <c r="B138" s="14" t="s">
        <v>206</v>
      </c>
      <c r="C138" s="27" t="s">
        <v>185</v>
      </c>
      <c r="D138" s="14" t="s">
        <v>315</v>
      </c>
      <c r="E138" s="320"/>
    </row>
    <row r="139" s="189" customFormat="1" ht="27" customHeight="1" spans="1:5">
      <c r="A139" s="319" t="s">
        <v>298</v>
      </c>
      <c r="B139" s="14" t="s">
        <v>206</v>
      </c>
      <c r="C139" s="27" t="s">
        <v>178</v>
      </c>
      <c r="D139" s="14" t="s">
        <v>316</v>
      </c>
      <c r="E139" s="320"/>
    </row>
    <row r="140" s="189" customFormat="1" ht="27" customHeight="1" spans="1:5">
      <c r="A140" s="319" t="s">
        <v>298</v>
      </c>
      <c r="B140" s="14" t="s">
        <v>206</v>
      </c>
      <c r="C140" s="407" t="s">
        <v>172</v>
      </c>
      <c r="D140" s="321" t="s">
        <v>317</v>
      </c>
      <c r="E140" s="320"/>
    </row>
    <row r="141" s="189" customFormat="1" ht="27" customHeight="1" spans="1:5">
      <c r="A141" s="319" t="s">
        <v>298</v>
      </c>
      <c r="B141" s="14" t="s">
        <v>206</v>
      </c>
      <c r="C141" s="27" t="s">
        <v>180</v>
      </c>
      <c r="D141" s="14" t="s">
        <v>318</v>
      </c>
      <c r="E141" s="320"/>
    </row>
    <row r="142" s="189" customFormat="1" ht="27" customHeight="1" spans="1:5">
      <c r="A142" s="319" t="s">
        <v>298</v>
      </c>
      <c r="B142" s="14" t="s">
        <v>272</v>
      </c>
      <c r="C142" s="407" t="s">
        <v>168</v>
      </c>
      <c r="D142" s="321" t="s">
        <v>319</v>
      </c>
      <c r="E142" s="320"/>
    </row>
    <row r="143" s="189" customFormat="1" ht="27" customHeight="1" spans="1:5">
      <c r="A143" s="319" t="s">
        <v>298</v>
      </c>
      <c r="B143" s="14" t="s">
        <v>272</v>
      </c>
      <c r="C143" s="407" t="s">
        <v>170</v>
      </c>
      <c r="D143" s="321" t="s">
        <v>320</v>
      </c>
      <c r="E143" s="320"/>
    </row>
    <row r="144" s="189" customFormat="1" ht="27" customHeight="1" spans="1:5">
      <c r="A144" s="319" t="s">
        <v>298</v>
      </c>
      <c r="B144" s="14" t="s">
        <v>272</v>
      </c>
      <c r="C144" s="27" t="s">
        <v>180</v>
      </c>
      <c r="D144" s="14" t="s">
        <v>321</v>
      </c>
      <c r="E144" s="320"/>
    </row>
    <row r="145" s="189" customFormat="1" ht="27" customHeight="1" spans="1:5">
      <c r="A145" s="319" t="s">
        <v>298</v>
      </c>
      <c r="B145" s="14" t="s">
        <v>322</v>
      </c>
      <c r="C145" s="407" t="s">
        <v>168</v>
      </c>
      <c r="D145" s="321" t="s">
        <v>323</v>
      </c>
      <c r="E145" s="320"/>
    </row>
    <row r="146" s="189" customFormat="1" ht="27" customHeight="1" spans="1:5">
      <c r="A146" s="319" t="s">
        <v>298</v>
      </c>
      <c r="B146" s="14" t="s">
        <v>322</v>
      </c>
      <c r="C146" s="407" t="s">
        <v>183</v>
      </c>
      <c r="D146" s="321" t="s">
        <v>324</v>
      </c>
      <c r="E146" s="320"/>
    </row>
    <row r="147" s="189" customFormat="1" ht="27" customHeight="1" spans="1:5">
      <c r="A147" s="319" t="s">
        <v>298</v>
      </c>
      <c r="B147" s="14" t="s">
        <v>322</v>
      </c>
      <c r="C147" s="27" t="s">
        <v>180</v>
      </c>
      <c r="D147" s="14" t="s">
        <v>327</v>
      </c>
      <c r="E147" s="320"/>
    </row>
    <row r="148" s="189" customFormat="1" ht="27" customHeight="1" spans="1:5">
      <c r="A148" s="319" t="s">
        <v>298</v>
      </c>
      <c r="B148" s="14" t="s">
        <v>209</v>
      </c>
      <c r="C148" s="27" t="s">
        <v>183</v>
      </c>
      <c r="D148" s="14" t="s">
        <v>184</v>
      </c>
      <c r="E148" s="320"/>
    </row>
    <row r="149" s="189" customFormat="1" ht="27" customHeight="1" spans="1:5">
      <c r="A149" s="319" t="s">
        <v>298</v>
      </c>
      <c r="B149" s="14" t="s">
        <v>209</v>
      </c>
      <c r="C149" s="407" t="s">
        <v>170</v>
      </c>
      <c r="D149" s="14" t="s">
        <v>328</v>
      </c>
      <c r="E149" s="320"/>
    </row>
    <row r="150" s="189" customFormat="1" ht="27" customHeight="1" spans="1:5">
      <c r="A150" s="319" t="s">
        <v>298</v>
      </c>
      <c r="B150" s="14" t="s">
        <v>209</v>
      </c>
      <c r="C150" s="407" t="s">
        <v>178</v>
      </c>
      <c r="D150" s="14" t="s">
        <v>558</v>
      </c>
      <c r="E150" s="320"/>
    </row>
    <row r="151" s="189" customFormat="1" ht="27" customHeight="1" spans="1:5">
      <c r="A151" s="319" t="s">
        <v>298</v>
      </c>
      <c r="B151" s="14" t="s">
        <v>209</v>
      </c>
      <c r="C151" s="27">
        <v>99</v>
      </c>
      <c r="D151" s="14" t="s">
        <v>330</v>
      </c>
      <c r="E151" s="320"/>
    </row>
    <row r="152" s="189" customFormat="1" ht="27" customHeight="1" spans="1:5">
      <c r="A152" s="319" t="s">
        <v>298</v>
      </c>
      <c r="B152" s="14" t="s">
        <v>331</v>
      </c>
      <c r="C152" s="27" t="s">
        <v>168</v>
      </c>
      <c r="D152" s="14" t="s">
        <v>332</v>
      </c>
      <c r="E152" s="320"/>
    </row>
    <row r="153" s="189" customFormat="1" ht="27" customHeight="1" spans="1:5">
      <c r="A153" s="319" t="s">
        <v>298</v>
      </c>
      <c r="B153" s="14" t="s">
        <v>331</v>
      </c>
      <c r="C153" s="27" t="s">
        <v>183</v>
      </c>
      <c r="D153" s="14" t="s">
        <v>333</v>
      </c>
      <c r="E153" s="320"/>
    </row>
    <row r="154" s="189" customFormat="1" ht="27" customHeight="1" spans="1:5">
      <c r="A154" s="319" t="s">
        <v>298</v>
      </c>
      <c r="B154" s="14" t="s">
        <v>334</v>
      </c>
      <c r="C154" s="27" t="s">
        <v>168</v>
      </c>
      <c r="D154" s="14" t="s">
        <v>335</v>
      </c>
      <c r="E154" s="320"/>
    </row>
    <row r="155" s="189" customFormat="1" ht="27" customHeight="1" spans="1:5">
      <c r="A155" s="319" t="s">
        <v>298</v>
      </c>
      <c r="B155" s="14" t="s">
        <v>336</v>
      </c>
      <c r="C155" s="27" t="s">
        <v>183</v>
      </c>
      <c r="D155" s="14" t="s">
        <v>337</v>
      </c>
      <c r="E155" s="320"/>
    </row>
    <row r="156" s="189" customFormat="1" ht="27" customHeight="1" spans="1:5">
      <c r="A156" s="319" t="s">
        <v>298</v>
      </c>
      <c r="B156" s="14" t="s">
        <v>338</v>
      </c>
      <c r="C156" s="27" t="s">
        <v>183</v>
      </c>
      <c r="D156" s="14" t="s">
        <v>339</v>
      </c>
      <c r="E156" s="320"/>
    </row>
    <row r="157" s="189" customFormat="1" ht="27" customHeight="1" spans="1:5">
      <c r="A157" s="319" t="s">
        <v>298</v>
      </c>
      <c r="B157" s="14" t="s">
        <v>216</v>
      </c>
      <c r="C157" s="27" t="s">
        <v>183</v>
      </c>
      <c r="D157" s="14" t="s">
        <v>340</v>
      </c>
      <c r="E157" s="320"/>
    </row>
    <row r="158" s="189" customFormat="1" ht="27" customHeight="1" spans="1:5">
      <c r="A158" s="319" t="s">
        <v>298</v>
      </c>
      <c r="B158" s="14" t="s">
        <v>293</v>
      </c>
      <c r="C158" s="27">
        <v>99</v>
      </c>
      <c r="D158" s="14" t="s">
        <v>341</v>
      </c>
      <c r="E158" s="314"/>
    </row>
    <row r="159" s="189" customFormat="1" ht="27" customHeight="1" spans="1:5">
      <c r="A159" s="319" t="s">
        <v>342</v>
      </c>
      <c r="B159" s="14"/>
      <c r="C159" s="27"/>
      <c r="D159" s="14" t="s">
        <v>343</v>
      </c>
      <c r="E159" s="227">
        <f>SUM(E160:E189)</f>
        <v>2765</v>
      </c>
    </row>
    <row r="160" s="189" customFormat="1" ht="27" customHeight="1" spans="1:5">
      <c r="A160" s="319" t="s">
        <v>344</v>
      </c>
      <c r="B160" s="14" t="s">
        <v>167</v>
      </c>
      <c r="C160" s="27" t="s">
        <v>168</v>
      </c>
      <c r="D160" s="14" t="s">
        <v>169</v>
      </c>
      <c r="E160" s="296">
        <v>266</v>
      </c>
    </row>
    <row r="161" s="189" customFormat="1" ht="27" customHeight="1" spans="1:5">
      <c r="A161" s="319" t="s">
        <v>344</v>
      </c>
      <c r="B161" s="14" t="s">
        <v>167</v>
      </c>
      <c r="C161" s="27" t="s">
        <v>183</v>
      </c>
      <c r="D161" s="14" t="s">
        <v>184</v>
      </c>
      <c r="E161" s="320"/>
    </row>
    <row r="162" s="189" customFormat="1" ht="27" customHeight="1" spans="1:5">
      <c r="A162" s="319" t="s">
        <v>344</v>
      </c>
      <c r="B162" s="14" t="s">
        <v>167</v>
      </c>
      <c r="C162" s="27" t="s">
        <v>180</v>
      </c>
      <c r="D162" s="14" t="s">
        <v>345</v>
      </c>
      <c r="E162" s="320"/>
    </row>
    <row r="163" s="189" customFormat="1" ht="27" customHeight="1" spans="1:5">
      <c r="A163" s="319" t="s">
        <v>344</v>
      </c>
      <c r="B163" s="14" t="s">
        <v>176</v>
      </c>
      <c r="C163" s="27" t="s">
        <v>168</v>
      </c>
      <c r="D163" s="14" t="s">
        <v>346</v>
      </c>
      <c r="E163" s="320"/>
    </row>
    <row r="164" s="189" customFormat="1" ht="27" customHeight="1" spans="1:5">
      <c r="A164" s="319" t="s">
        <v>344</v>
      </c>
      <c r="B164" s="14" t="s">
        <v>176</v>
      </c>
      <c r="C164" s="27" t="s">
        <v>183</v>
      </c>
      <c r="D164" s="14" t="s">
        <v>347</v>
      </c>
      <c r="E164" s="320"/>
    </row>
    <row r="165" s="189" customFormat="1" ht="27" customHeight="1" spans="1:5">
      <c r="A165" s="319" t="s">
        <v>344</v>
      </c>
      <c r="B165" s="14" t="s">
        <v>176</v>
      </c>
      <c r="C165" s="27">
        <v>99</v>
      </c>
      <c r="D165" s="14" t="s">
        <v>348</v>
      </c>
      <c r="E165" s="320"/>
    </row>
    <row r="166" s="189" customFormat="1" ht="27" customHeight="1" spans="1:5">
      <c r="A166" s="319" t="s">
        <v>344</v>
      </c>
      <c r="B166" s="14" t="s">
        <v>182</v>
      </c>
      <c r="C166" s="27" t="s">
        <v>168</v>
      </c>
      <c r="D166" s="14" t="s">
        <v>349</v>
      </c>
      <c r="E166" s="320"/>
    </row>
    <row r="167" s="189" customFormat="1" ht="27" customHeight="1" spans="1:5">
      <c r="A167" s="319" t="s">
        <v>344</v>
      </c>
      <c r="B167" s="14" t="s">
        <v>182</v>
      </c>
      <c r="C167" s="27" t="s">
        <v>183</v>
      </c>
      <c r="D167" s="14" t="s">
        <v>350</v>
      </c>
      <c r="E167" s="296">
        <v>1024</v>
      </c>
    </row>
    <row r="168" s="189" customFormat="1" ht="27" customHeight="1" spans="1:5">
      <c r="A168" s="319" t="s">
        <v>344</v>
      </c>
      <c r="B168" s="14" t="s">
        <v>182</v>
      </c>
      <c r="C168" s="27" t="s">
        <v>180</v>
      </c>
      <c r="D168" s="14" t="s">
        <v>351</v>
      </c>
      <c r="E168" s="320"/>
    </row>
    <row r="169" s="189" customFormat="1" ht="27" customHeight="1" spans="1:5">
      <c r="A169" s="319" t="s">
        <v>344</v>
      </c>
      <c r="B169" s="14" t="s">
        <v>192</v>
      </c>
      <c r="C169" s="27" t="s">
        <v>168</v>
      </c>
      <c r="D169" s="14" t="s">
        <v>352</v>
      </c>
      <c r="E169" s="320"/>
    </row>
    <row r="170" s="189" customFormat="1" ht="27" customHeight="1" spans="1:5">
      <c r="A170" s="319" t="s">
        <v>344</v>
      </c>
      <c r="B170" s="14" t="s">
        <v>192</v>
      </c>
      <c r="C170" s="27">
        <v>10</v>
      </c>
      <c r="D170" s="14" t="s">
        <v>353</v>
      </c>
      <c r="E170" s="320"/>
    </row>
    <row r="171" s="189" customFormat="1" ht="27" customHeight="1" spans="1:5">
      <c r="A171" s="319" t="s">
        <v>344</v>
      </c>
      <c r="B171" s="14" t="s">
        <v>192</v>
      </c>
      <c r="C171" s="27" t="s">
        <v>185</v>
      </c>
      <c r="D171" s="14" t="s">
        <v>354</v>
      </c>
      <c r="E171" s="296">
        <v>80</v>
      </c>
    </row>
    <row r="172" s="189" customFormat="1" ht="27" customHeight="1" spans="1:5">
      <c r="A172" s="319" t="s">
        <v>344</v>
      </c>
      <c r="B172" s="14" t="s">
        <v>192</v>
      </c>
      <c r="C172" s="27" t="s">
        <v>174</v>
      </c>
      <c r="D172" s="14" t="s">
        <v>355</v>
      </c>
      <c r="E172" s="320"/>
    </row>
    <row r="173" s="189" customFormat="1" ht="27" customHeight="1" spans="1:5">
      <c r="A173" s="319" t="s">
        <v>344</v>
      </c>
      <c r="B173" s="14" t="s">
        <v>192</v>
      </c>
      <c r="C173" s="27" t="s">
        <v>270</v>
      </c>
      <c r="D173" s="14" t="s">
        <v>356</v>
      </c>
      <c r="E173" s="320"/>
    </row>
    <row r="174" s="189" customFormat="1" ht="27" customHeight="1" spans="1:5">
      <c r="A174" s="319" t="s">
        <v>344</v>
      </c>
      <c r="B174" s="14" t="s">
        <v>192</v>
      </c>
      <c r="C174" s="27">
        <v>99</v>
      </c>
      <c r="D174" s="14" t="s">
        <v>357</v>
      </c>
      <c r="E174" s="320"/>
    </row>
    <row r="175" s="189" customFormat="1" ht="27" customHeight="1" spans="1:5">
      <c r="A175" s="319" t="s">
        <v>344</v>
      </c>
      <c r="B175" s="407" t="s">
        <v>172</v>
      </c>
      <c r="C175" s="27">
        <v>99</v>
      </c>
      <c r="D175" s="14" t="s">
        <v>358</v>
      </c>
      <c r="E175" s="320"/>
    </row>
    <row r="176" s="189" customFormat="1" ht="27" customHeight="1" spans="1:5">
      <c r="A176" s="319" t="s">
        <v>344</v>
      </c>
      <c r="B176" s="14" t="s">
        <v>203</v>
      </c>
      <c r="C176" s="27" t="s">
        <v>359</v>
      </c>
      <c r="D176" s="14" t="s">
        <v>360</v>
      </c>
      <c r="E176" s="320"/>
    </row>
    <row r="177" s="189" customFormat="1" ht="27" customHeight="1" spans="1:5">
      <c r="A177" s="319" t="s">
        <v>344</v>
      </c>
      <c r="B177" s="14" t="s">
        <v>203</v>
      </c>
      <c r="C177" s="27" t="s">
        <v>361</v>
      </c>
      <c r="D177" s="14" t="s">
        <v>362</v>
      </c>
      <c r="E177" s="320"/>
    </row>
    <row r="178" s="189" customFormat="1" ht="27" customHeight="1" spans="1:5">
      <c r="A178" s="319" t="s">
        <v>344</v>
      </c>
      <c r="B178" s="14" t="s">
        <v>203</v>
      </c>
      <c r="C178" s="27" t="s">
        <v>180</v>
      </c>
      <c r="D178" s="14" t="s">
        <v>363</v>
      </c>
      <c r="E178" s="320"/>
    </row>
    <row r="179" s="189" customFormat="1" ht="27" customHeight="1" spans="1:5">
      <c r="A179" s="319" t="s">
        <v>344</v>
      </c>
      <c r="B179" s="14" t="s">
        <v>209</v>
      </c>
      <c r="C179" s="27" t="s">
        <v>168</v>
      </c>
      <c r="D179" s="14" t="s">
        <v>364</v>
      </c>
      <c r="E179" s="296">
        <v>268</v>
      </c>
    </row>
    <row r="180" s="189" customFormat="1" ht="27" customHeight="1" spans="1:5">
      <c r="A180" s="319" t="s">
        <v>344</v>
      </c>
      <c r="B180" s="14" t="s">
        <v>209</v>
      </c>
      <c r="C180" s="27" t="s">
        <v>183</v>
      </c>
      <c r="D180" s="14" t="s">
        <v>365</v>
      </c>
      <c r="E180" s="296">
        <v>1051</v>
      </c>
    </row>
    <row r="181" s="189" customFormat="1" ht="27" customHeight="1" spans="1:5">
      <c r="A181" s="319" t="s">
        <v>344</v>
      </c>
      <c r="B181" s="27">
        <v>11</v>
      </c>
      <c r="C181" s="27" t="s">
        <v>185</v>
      </c>
      <c r="D181" s="321" t="s">
        <v>366</v>
      </c>
      <c r="E181" s="296">
        <v>76</v>
      </c>
    </row>
    <row r="182" s="189" customFormat="1" ht="27" customHeight="1" spans="1:5">
      <c r="A182" s="319" t="s">
        <v>344</v>
      </c>
      <c r="B182" s="14" t="s">
        <v>367</v>
      </c>
      <c r="C182" s="27" t="s">
        <v>183</v>
      </c>
      <c r="D182" s="14" t="s">
        <v>368</v>
      </c>
      <c r="E182" s="320"/>
    </row>
    <row r="183" s="189" customFormat="1" ht="27" customHeight="1" spans="1:5">
      <c r="A183" s="319" t="s">
        <v>344</v>
      </c>
      <c r="B183" s="14" t="s">
        <v>211</v>
      </c>
      <c r="C183" s="27" t="s">
        <v>168</v>
      </c>
      <c r="D183" s="14" t="s">
        <v>369</v>
      </c>
      <c r="E183" s="320"/>
    </row>
    <row r="184" s="189" customFormat="1" ht="27" customHeight="1" spans="1:5">
      <c r="A184" s="319" t="s">
        <v>344</v>
      </c>
      <c r="B184" s="27">
        <v>14</v>
      </c>
      <c r="C184" s="27" t="s">
        <v>168</v>
      </c>
      <c r="D184" s="14" t="s">
        <v>370</v>
      </c>
      <c r="E184" s="320"/>
    </row>
    <row r="185" s="189" customFormat="1" ht="27" customHeight="1" spans="1:5">
      <c r="A185" s="319" t="s">
        <v>344</v>
      </c>
      <c r="B185" s="14" t="s">
        <v>371</v>
      </c>
      <c r="C185" s="323" t="s">
        <v>168</v>
      </c>
      <c r="D185" s="14" t="s">
        <v>169</v>
      </c>
      <c r="E185" s="320"/>
    </row>
    <row r="186" s="189" customFormat="1" ht="27" customHeight="1" spans="1:5">
      <c r="A186" s="319" t="s">
        <v>344</v>
      </c>
      <c r="B186" s="14" t="s">
        <v>371</v>
      </c>
      <c r="C186" s="323" t="s">
        <v>170</v>
      </c>
      <c r="D186" s="14" t="s">
        <v>200</v>
      </c>
      <c r="E186" s="320"/>
    </row>
    <row r="187" s="189" customFormat="1" ht="27" customHeight="1" spans="1:5">
      <c r="A187" s="319" t="s">
        <v>344</v>
      </c>
      <c r="B187" s="14" t="s">
        <v>371</v>
      </c>
      <c r="C187" s="27">
        <v>50</v>
      </c>
      <c r="D187" s="14" t="s">
        <v>190</v>
      </c>
      <c r="E187" s="320"/>
    </row>
    <row r="188" s="189" customFormat="1" ht="27" customHeight="1" spans="1:5">
      <c r="A188" s="319" t="s">
        <v>344</v>
      </c>
      <c r="B188" s="14" t="s">
        <v>372</v>
      </c>
      <c r="C188" s="27" t="s">
        <v>168</v>
      </c>
      <c r="D188" s="14" t="s">
        <v>373</v>
      </c>
      <c r="E188" s="320"/>
    </row>
    <row r="189" s="189" customFormat="1" ht="27" customHeight="1" spans="1:5">
      <c r="A189" s="319" t="s">
        <v>344</v>
      </c>
      <c r="B189" s="27">
        <v>99</v>
      </c>
      <c r="C189" s="27" t="s">
        <v>168</v>
      </c>
      <c r="D189" s="14" t="s">
        <v>374</v>
      </c>
      <c r="E189" s="320"/>
    </row>
    <row r="190" s="189" customFormat="1" ht="27" customHeight="1" spans="1:5">
      <c r="A190" s="319" t="s">
        <v>375</v>
      </c>
      <c r="B190" s="14"/>
      <c r="C190" s="27"/>
      <c r="D190" s="14" t="s">
        <v>376</v>
      </c>
      <c r="E190" s="320">
        <f>SUM(E191:E196)</f>
        <v>0</v>
      </c>
    </row>
    <row r="191" s="189" customFormat="1" ht="27" customHeight="1" spans="1:5">
      <c r="A191" s="319" t="s">
        <v>377</v>
      </c>
      <c r="B191" s="14" t="s">
        <v>167</v>
      </c>
      <c r="C191" s="27" t="s">
        <v>180</v>
      </c>
      <c r="D191" s="14" t="s">
        <v>378</v>
      </c>
      <c r="E191" s="320"/>
    </row>
    <row r="192" s="189" customFormat="1" ht="27" customHeight="1" spans="1:5">
      <c r="A192" s="319" t="s">
        <v>377</v>
      </c>
      <c r="B192" s="407" t="s">
        <v>185</v>
      </c>
      <c r="C192" s="407" t="s">
        <v>168</v>
      </c>
      <c r="D192" s="321" t="s">
        <v>379</v>
      </c>
      <c r="E192" s="320"/>
    </row>
    <row r="193" s="189" customFormat="1" ht="27" customHeight="1" spans="1:5">
      <c r="A193" s="319" t="s">
        <v>377</v>
      </c>
      <c r="B193" s="407" t="s">
        <v>185</v>
      </c>
      <c r="C193" s="407" t="s">
        <v>183</v>
      </c>
      <c r="D193" s="321" t="s">
        <v>380</v>
      </c>
      <c r="E193" s="320"/>
    </row>
    <row r="194" s="189" customFormat="1" ht="27" customHeight="1" spans="1:5">
      <c r="A194" s="319" t="s">
        <v>377</v>
      </c>
      <c r="B194" s="407" t="s">
        <v>185</v>
      </c>
      <c r="C194" s="27" t="s">
        <v>180</v>
      </c>
      <c r="D194" s="321" t="s">
        <v>381</v>
      </c>
      <c r="E194" s="320"/>
    </row>
    <row r="195" s="189" customFormat="1" ht="27" customHeight="1" spans="1:5">
      <c r="A195" s="319" t="s">
        <v>377</v>
      </c>
      <c r="B195" s="407" t="s">
        <v>170</v>
      </c>
      <c r="C195" s="407" t="s">
        <v>183</v>
      </c>
      <c r="D195" s="321" t="s">
        <v>383</v>
      </c>
      <c r="E195" s="227"/>
    </row>
    <row r="196" s="189" customFormat="1" ht="27" customHeight="1" spans="1:5">
      <c r="A196" s="319" t="s">
        <v>377</v>
      </c>
      <c r="B196" s="27">
        <v>99</v>
      </c>
      <c r="C196" s="407" t="s">
        <v>168</v>
      </c>
      <c r="D196" s="321" t="s">
        <v>384</v>
      </c>
      <c r="E196" s="227"/>
    </row>
    <row r="197" s="189" customFormat="1" ht="27" customHeight="1" spans="1:5">
      <c r="A197" s="319" t="s">
        <v>385</v>
      </c>
      <c r="B197" s="14"/>
      <c r="C197" s="27"/>
      <c r="D197" s="14" t="s">
        <v>386</v>
      </c>
      <c r="E197" s="227">
        <f>SUM(E198:E205)</f>
        <v>1306</v>
      </c>
    </row>
    <row r="198" s="189" customFormat="1" ht="27" customHeight="1" spans="1:5">
      <c r="A198" s="319" t="s">
        <v>387</v>
      </c>
      <c r="B198" s="14" t="s">
        <v>167</v>
      </c>
      <c r="C198" s="27" t="s">
        <v>168</v>
      </c>
      <c r="D198" s="14" t="s">
        <v>169</v>
      </c>
      <c r="E198" s="296">
        <v>984</v>
      </c>
    </row>
    <row r="199" s="189" customFormat="1" ht="27" customHeight="1" spans="1:5">
      <c r="A199" s="319" t="s">
        <v>387</v>
      </c>
      <c r="B199" s="14" t="s">
        <v>167</v>
      </c>
      <c r="C199" s="407" t="s">
        <v>185</v>
      </c>
      <c r="D199" s="14" t="s">
        <v>186</v>
      </c>
      <c r="E199" s="320"/>
    </row>
    <row r="200" s="189" customFormat="1" ht="27" customHeight="1" spans="1:5">
      <c r="A200" s="319" t="s">
        <v>387</v>
      </c>
      <c r="B200" s="14" t="s">
        <v>167</v>
      </c>
      <c r="C200" s="27" t="s">
        <v>170</v>
      </c>
      <c r="D200" s="14" t="s">
        <v>388</v>
      </c>
      <c r="E200" s="296">
        <v>261</v>
      </c>
    </row>
    <row r="201" s="189" customFormat="1" ht="27" customHeight="1" spans="1:5">
      <c r="A201" s="319" t="s">
        <v>387</v>
      </c>
      <c r="B201" s="14" t="s">
        <v>167</v>
      </c>
      <c r="C201" s="27">
        <v>99</v>
      </c>
      <c r="D201" s="321" t="s">
        <v>389</v>
      </c>
      <c r="E201" s="320"/>
    </row>
    <row r="202" s="189" customFormat="1" ht="27" customHeight="1" spans="1:5">
      <c r="A202" s="322" t="s">
        <v>387</v>
      </c>
      <c r="B202" s="322" t="s">
        <v>176</v>
      </c>
      <c r="C202" s="323" t="s">
        <v>168</v>
      </c>
      <c r="D202" s="326" t="s">
        <v>390</v>
      </c>
      <c r="E202" s="296">
        <v>61</v>
      </c>
    </row>
    <row r="203" s="189" customFormat="1" ht="27" customHeight="1" spans="1:5">
      <c r="A203" s="319" t="s">
        <v>387</v>
      </c>
      <c r="B203" s="14" t="s">
        <v>182</v>
      </c>
      <c r="C203" s="27" t="s">
        <v>180</v>
      </c>
      <c r="D203" s="14" t="s">
        <v>391</v>
      </c>
      <c r="E203" s="227"/>
    </row>
    <row r="204" s="189" customFormat="1" ht="27" customHeight="1" spans="1:5">
      <c r="A204" s="319" t="s">
        <v>387</v>
      </c>
      <c r="B204" s="14" t="s">
        <v>194</v>
      </c>
      <c r="C204" s="27" t="s">
        <v>168</v>
      </c>
      <c r="D204" s="14" t="s">
        <v>392</v>
      </c>
      <c r="E204" s="227"/>
    </row>
    <row r="205" s="189" customFormat="1" ht="27" customHeight="1" spans="1:5">
      <c r="A205" s="319" t="s">
        <v>387</v>
      </c>
      <c r="B205" s="27">
        <v>99</v>
      </c>
      <c r="C205" s="27" t="s">
        <v>168</v>
      </c>
      <c r="D205" s="321" t="s">
        <v>393</v>
      </c>
      <c r="E205" s="227"/>
    </row>
    <row r="206" s="189" customFormat="1" ht="27" customHeight="1" spans="1:5">
      <c r="A206" s="319" t="s">
        <v>394</v>
      </c>
      <c r="B206" s="14"/>
      <c r="C206" s="27"/>
      <c r="D206" s="14" t="s">
        <v>395</v>
      </c>
      <c r="E206" s="227">
        <f>SUM(E207:E241)</f>
        <v>350</v>
      </c>
    </row>
    <row r="207" s="189" customFormat="1" ht="27" customHeight="1" spans="1:5">
      <c r="A207" s="319" t="s">
        <v>396</v>
      </c>
      <c r="B207" s="14" t="s">
        <v>167</v>
      </c>
      <c r="C207" s="27" t="s">
        <v>168</v>
      </c>
      <c r="D207" s="14" t="s">
        <v>169</v>
      </c>
      <c r="E207" s="296">
        <v>247</v>
      </c>
    </row>
    <row r="208" s="189" customFormat="1" ht="27" customHeight="1" spans="1:5">
      <c r="A208" s="319" t="s">
        <v>396</v>
      </c>
      <c r="B208" s="14" t="s">
        <v>167</v>
      </c>
      <c r="C208" s="27" t="s">
        <v>170</v>
      </c>
      <c r="D208" s="14" t="s">
        <v>190</v>
      </c>
      <c r="E208" s="296">
        <v>72</v>
      </c>
    </row>
    <row r="209" s="189" customFormat="1" ht="27" customHeight="1" spans="1:5">
      <c r="A209" s="319" t="s">
        <v>396</v>
      </c>
      <c r="B209" s="14" t="s">
        <v>167</v>
      </c>
      <c r="C209" s="27" t="s">
        <v>172</v>
      </c>
      <c r="D209" s="14" t="s">
        <v>397</v>
      </c>
      <c r="E209" s="320"/>
    </row>
    <row r="210" s="189" customFormat="1" ht="27" customHeight="1" spans="1:5">
      <c r="A210" s="319" t="s">
        <v>396</v>
      </c>
      <c r="B210" s="14" t="s">
        <v>167</v>
      </c>
      <c r="C210" s="27" t="s">
        <v>174</v>
      </c>
      <c r="D210" s="14" t="s">
        <v>398</v>
      </c>
      <c r="E210" s="320"/>
    </row>
    <row r="211" s="189" customFormat="1" ht="27" customHeight="1" spans="1:5">
      <c r="A211" s="319" t="s">
        <v>396</v>
      </c>
      <c r="B211" s="14" t="s">
        <v>167</v>
      </c>
      <c r="C211" s="27" t="s">
        <v>270</v>
      </c>
      <c r="D211" s="14" t="s">
        <v>399</v>
      </c>
      <c r="E211" s="320"/>
    </row>
    <row r="212" s="189" customFormat="1" ht="27" customHeight="1" spans="1:5">
      <c r="A212" s="319" t="s">
        <v>396</v>
      </c>
      <c r="B212" s="14" t="s">
        <v>167</v>
      </c>
      <c r="C212" s="27">
        <v>22</v>
      </c>
      <c r="D212" s="324" t="s">
        <v>401</v>
      </c>
      <c r="E212" s="320"/>
    </row>
    <row r="213" s="189" customFormat="1" ht="27" customHeight="1" spans="1:5">
      <c r="A213" s="319" t="s">
        <v>396</v>
      </c>
      <c r="B213" s="14" t="s">
        <v>167</v>
      </c>
      <c r="C213" s="27">
        <v>24</v>
      </c>
      <c r="D213" s="324" t="s">
        <v>402</v>
      </c>
      <c r="E213" s="320"/>
    </row>
    <row r="214" s="189" customFormat="1" ht="27" customHeight="1" spans="1:5">
      <c r="A214" s="319" t="s">
        <v>396</v>
      </c>
      <c r="B214" s="14" t="s">
        <v>167</v>
      </c>
      <c r="C214" s="27">
        <v>25</v>
      </c>
      <c r="D214" s="321" t="s">
        <v>403</v>
      </c>
      <c r="E214" s="320"/>
    </row>
    <row r="215" s="189" customFormat="1" ht="27" customHeight="1" spans="1:5">
      <c r="A215" s="319" t="s">
        <v>396</v>
      </c>
      <c r="B215" s="14" t="s">
        <v>167</v>
      </c>
      <c r="C215" s="27">
        <v>42</v>
      </c>
      <c r="D215" s="321" t="s">
        <v>404</v>
      </c>
      <c r="E215" s="320"/>
    </row>
    <row r="216" s="189" customFormat="1" ht="27" customHeight="1" spans="1:5">
      <c r="A216" s="319" t="s">
        <v>396</v>
      </c>
      <c r="B216" s="14" t="s">
        <v>167</v>
      </c>
      <c r="C216" s="27" t="s">
        <v>405</v>
      </c>
      <c r="D216" s="14" t="s">
        <v>406</v>
      </c>
      <c r="E216" s="320"/>
    </row>
    <row r="217" s="189" customFormat="1" ht="27" customHeight="1" spans="1:5">
      <c r="A217" s="319" t="s">
        <v>396</v>
      </c>
      <c r="B217" s="14" t="s">
        <v>167</v>
      </c>
      <c r="C217" s="27" t="s">
        <v>180</v>
      </c>
      <c r="D217" s="14" t="s">
        <v>559</v>
      </c>
      <c r="E217" s="320"/>
    </row>
    <row r="218" s="189" customFormat="1" ht="27" customHeight="1" spans="1:5">
      <c r="A218" s="319" t="s">
        <v>396</v>
      </c>
      <c r="B218" s="14" t="s">
        <v>176</v>
      </c>
      <c r="C218" s="407" t="s">
        <v>199</v>
      </c>
      <c r="D218" s="321" t="s">
        <v>409</v>
      </c>
      <c r="E218" s="320"/>
    </row>
    <row r="219" s="189" customFormat="1" ht="27" customHeight="1" spans="1:5">
      <c r="A219" s="319" t="s">
        <v>396</v>
      </c>
      <c r="B219" s="14" t="s">
        <v>176</v>
      </c>
      <c r="C219" s="407" t="s">
        <v>270</v>
      </c>
      <c r="D219" s="321" t="s">
        <v>410</v>
      </c>
      <c r="E219" s="320"/>
    </row>
    <row r="220" s="189" customFormat="1" ht="27" customHeight="1" spans="1:5">
      <c r="A220" s="319" t="s">
        <v>396</v>
      </c>
      <c r="B220" s="14" t="s">
        <v>176</v>
      </c>
      <c r="C220" s="27">
        <v>12</v>
      </c>
      <c r="D220" s="321" t="s">
        <v>411</v>
      </c>
      <c r="E220" s="320"/>
    </row>
    <row r="221" s="189" customFormat="1" ht="27" customHeight="1" spans="1:5">
      <c r="A221" s="319" t="s">
        <v>396</v>
      </c>
      <c r="B221" s="14" t="s">
        <v>176</v>
      </c>
      <c r="C221" s="27">
        <v>34</v>
      </c>
      <c r="D221" s="321" t="s">
        <v>412</v>
      </c>
      <c r="E221" s="320"/>
    </row>
    <row r="222" s="189" customFormat="1" ht="27" customHeight="1" spans="1:5">
      <c r="A222" s="319" t="s">
        <v>396</v>
      </c>
      <c r="B222" s="14" t="s">
        <v>176</v>
      </c>
      <c r="C222" s="27">
        <v>99</v>
      </c>
      <c r="D222" s="14" t="s">
        <v>413</v>
      </c>
      <c r="E222" s="320"/>
    </row>
    <row r="223" s="189" customFormat="1" ht="27" customHeight="1" spans="1:5">
      <c r="A223" s="319" t="s">
        <v>396</v>
      </c>
      <c r="B223" s="14" t="s">
        <v>182</v>
      </c>
      <c r="C223" s="27" t="s">
        <v>168</v>
      </c>
      <c r="D223" s="14" t="s">
        <v>169</v>
      </c>
      <c r="E223" s="320"/>
    </row>
    <row r="224" s="189" customFormat="1" ht="27" customHeight="1" spans="1:5">
      <c r="A224" s="319" t="s">
        <v>396</v>
      </c>
      <c r="B224" s="14" t="s">
        <v>182</v>
      </c>
      <c r="C224" s="407" t="s">
        <v>170</v>
      </c>
      <c r="D224" s="14" t="s">
        <v>414</v>
      </c>
      <c r="E224" s="320"/>
    </row>
    <row r="225" s="189" customFormat="1" ht="27" customHeight="1" spans="1:5">
      <c r="A225" s="319" t="s">
        <v>396</v>
      </c>
      <c r="B225" s="14" t="s">
        <v>182</v>
      </c>
      <c r="C225" s="407" t="s">
        <v>178</v>
      </c>
      <c r="D225" s="14" t="s">
        <v>415</v>
      </c>
      <c r="E225" s="320"/>
    </row>
    <row r="226" s="189" customFormat="1" ht="27" customHeight="1" spans="1:5">
      <c r="A226" s="319" t="s">
        <v>396</v>
      </c>
      <c r="B226" s="14" t="s">
        <v>182</v>
      </c>
      <c r="C226" s="407" t="s">
        <v>174</v>
      </c>
      <c r="D226" s="321" t="s">
        <v>416</v>
      </c>
      <c r="E226" s="320"/>
    </row>
    <row r="227" s="189" customFormat="1" ht="27" customHeight="1" spans="1:5">
      <c r="A227" s="319" t="s">
        <v>396</v>
      </c>
      <c r="B227" s="14" t="s">
        <v>182</v>
      </c>
      <c r="C227" s="27" t="s">
        <v>418</v>
      </c>
      <c r="D227" s="14" t="s">
        <v>419</v>
      </c>
      <c r="E227" s="320"/>
    </row>
    <row r="228" s="189" customFormat="1" ht="27" customHeight="1" spans="1:5">
      <c r="A228" s="319" t="s">
        <v>396</v>
      </c>
      <c r="B228" s="14" t="s">
        <v>182</v>
      </c>
      <c r="C228" s="27">
        <v>35</v>
      </c>
      <c r="D228" s="14" t="s">
        <v>420</v>
      </c>
      <c r="E228" s="320"/>
    </row>
    <row r="229" s="189" customFormat="1" ht="27" customHeight="1" spans="1:5">
      <c r="A229" s="319" t="s">
        <v>396</v>
      </c>
      <c r="B229" s="14" t="s">
        <v>182</v>
      </c>
      <c r="C229" s="27">
        <v>99</v>
      </c>
      <c r="D229" s="14" t="s">
        <v>421</v>
      </c>
      <c r="E229" s="320"/>
    </row>
    <row r="230" s="189" customFormat="1" ht="27" customHeight="1" spans="1:5">
      <c r="A230" s="319" t="s">
        <v>396</v>
      </c>
      <c r="B230" s="14" t="s">
        <v>194</v>
      </c>
      <c r="C230" s="27" t="s">
        <v>168</v>
      </c>
      <c r="D230" s="14" t="s">
        <v>169</v>
      </c>
      <c r="E230" s="320"/>
    </row>
    <row r="231" s="189" customFormat="1" ht="27" customHeight="1" spans="1:5">
      <c r="A231" s="319" t="s">
        <v>396</v>
      </c>
      <c r="B231" s="14" t="s">
        <v>194</v>
      </c>
      <c r="C231" s="407" t="s">
        <v>170</v>
      </c>
      <c r="D231" s="321" t="s">
        <v>422</v>
      </c>
      <c r="E231" s="320"/>
    </row>
    <row r="232" s="189" customFormat="1" ht="27" customHeight="1" spans="1:5">
      <c r="A232" s="319" t="s">
        <v>396</v>
      </c>
      <c r="B232" s="14" t="s">
        <v>194</v>
      </c>
      <c r="C232" s="27" t="s">
        <v>178</v>
      </c>
      <c r="D232" s="14" t="s">
        <v>423</v>
      </c>
      <c r="E232" s="320"/>
    </row>
    <row r="233" s="189" customFormat="1" ht="27" customHeight="1" spans="1:5">
      <c r="A233" s="319" t="s">
        <v>396</v>
      </c>
      <c r="B233" s="14" t="s">
        <v>194</v>
      </c>
      <c r="C233" s="27" t="s">
        <v>172</v>
      </c>
      <c r="D233" s="321" t="s">
        <v>424</v>
      </c>
      <c r="E233" s="320"/>
    </row>
    <row r="234" s="189" customFormat="1" ht="27" customHeight="1" spans="1:5">
      <c r="A234" s="319" t="s">
        <v>396</v>
      </c>
      <c r="B234" s="14" t="s">
        <v>194</v>
      </c>
      <c r="C234" s="27" t="s">
        <v>199</v>
      </c>
      <c r="D234" s="321" t="s">
        <v>425</v>
      </c>
      <c r="E234" s="320"/>
    </row>
    <row r="235" s="189" customFormat="1" ht="27" customHeight="1" spans="1:5">
      <c r="A235" s="319" t="s">
        <v>396</v>
      </c>
      <c r="B235" s="14" t="s">
        <v>194</v>
      </c>
      <c r="C235" s="27">
        <v>50</v>
      </c>
      <c r="D235" s="321" t="s">
        <v>190</v>
      </c>
      <c r="E235" s="296">
        <v>31</v>
      </c>
    </row>
    <row r="236" s="189" customFormat="1" ht="27" customHeight="1" spans="1:5">
      <c r="A236" s="319" t="s">
        <v>396</v>
      </c>
      <c r="B236" s="14" t="s">
        <v>194</v>
      </c>
      <c r="C236" s="27">
        <v>99</v>
      </c>
      <c r="D236" s="321" t="s">
        <v>426</v>
      </c>
      <c r="E236" s="296"/>
    </row>
    <row r="237" s="189" customFormat="1" ht="27" customHeight="1" spans="1:5">
      <c r="A237" s="319" t="s">
        <v>396</v>
      </c>
      <c r="B237" s="407" t="s">
        <v>172</v>
      </c>
      <c r="C237" s="27">
        <v>99</v>
      </c>
      <c r="D237" s="321" t="s">
        <v>427</v>
      </c>
      <c r="E237" s="320"/>
    </row>
    <row r="238" s="189" customFormat="1" ht="27" customHeight="1" spans="1:5">
      <c r="A238" s="319" t="s">
        <v>396</v>
      </c>
      <c r="B238" s="407" t="s">
        <v>199</v>
      </c>
      <c r="C238" s="407" t="s">
        <v>168</v>
      </c>
      <c r="D238" s="321" t="s">
        <v>428</v>
      </c>
      <c r="E238" s="320"/>
    </row>
    <row r="239" s="189" customFormat="1" ht="27" customHeight="1" spans="1:5">
      <c r="A239" s="319" t="s">
        <v>396</v>
      </c>
      <c r="B239" s="407" t="s">
        <v>199</v>
      </c>
      <c r="C239" s="27" t="s">
        <v>178</v>
      </c>
      <c r="D239" s="321" t="s">
        <v>429</v>
      </c>
      <c r="E239" s="227"/>
    </row>
    <row r="240" s="189" customFormat="1" ht="27" customHeight="1" spans="1:5">
      <c r="A240" s="319" t="s">
        <v>396</v>
      </c>
      <c r="B240" s="407" t="s">
        <v>174</v>
      </c>
      <c r="C240" s="407" t="s">
        <v>185</v>
      </c>
      <c r="D240" s="321" t="s">
        <v>430</v>
      </c>
      <c r="E240" s="314"/>
    </row>
    <row r="241" s="189" customFormat="1" ht="27" customHeight="1" spans="1:5">
      <c r="A241" s="319" t="s">
        <v>396</v>
      </c>
      <c r="B241" s="27">
        <v>99</v>
      </c>
      <c r="C241" s="27">
        <v>99</v>
      </c>
      <c r="D241" s="321" t="s">
        <v>432</v>
      </c>
      <c r="E241" s="227"/>
    </row>
    <row r="242" s="189" customFormat="1" ht="27" customHeight="1" spans="1:5">
      <c r="A242" s="319" t="s">
        <v>433</v>
      </c>
      <c r="B242" s="14"/>
      <c r="C242" s="27"/>
      <c r="D242" s="14" t="s">
        <v>434</v>
      </c>
      <c r="E242" s="227">
        <f>E243+E244</f>
        <v>0</v>
      </c>
    </row>
    <row r="243" s="189" customFormat="1" ht="27" customHeight="1" spans="1:5">
      <c r="A243" s="319" t="s">
        <v>435</v>
      </c>
      <c r="B243" s="14" t="s">
        <v>167</v>
      </c>
      <c r="C243" s="407" t="s">
        <v>170</v>
      </c>
      <c r="D243" s="321" t="s">
        <v>436</v>
      </c>
      <c r="E243" s="227"/>
    </row>
    <row r="244" s="189" customFormat="1" ht="27" customHeight="1" spans="1:5">
      <c r="A244" s="319" t="s">
        <v>435</v>
      </c>
      <c r="B244" s="14" t="s">
        <v>167</v>
      </c>
      <c r="C244" s="27" t="s">
        <v>172</v>
      </c>
      <c r="D244" s="14" t="s">
        <v>437</v>
      </c>
      <c r="E244" s="227"/>
    </row>
    <row r="245" s="189" customFormat="1" ht="27" customHeight="1" spans="1:5">
      <c r="A245" s="319" t="s">
        <v>438</v>
      </c>
      <c r="B245" s="14"/>
      <c r="C245" s="27"/>
      <c r="D245" s="14" t="s">
        <v>439</v>
      </c>
      <c r="E245" s="227">
        <f>SUM(E246:E253)</f>
        <v>34</v>
      </c>
    </row>
    <row r="246" s="189" customFormat="1" ht="27" customHeight="1" spans="1:5">
      <c r="A246" s="322" t="s">
        <v>572</v>
      </c>
      <c r="B246" s="407" t="s">
        <v>183</v>
      </c>
      <c r="C246" s="27">
        <v>99</v>
      </c>
      <c r="D246" s="324" t="s">
        <v>441</v>
      </c>
      <c r="E246" s="227"/>
    </row>
    <row r="247" s="189" customFormat="1" ht="27" customHeight="1" spans="1:5">
      <c r="A247" s="319" t="s">
        <v>440</v>
      </c>
      <c r="B247" s="27" t="s">
        <v>178</v>
      </c>
      <c r="C247" s="27" t="s">
        <v>168</v>
      </c>
      <c r="D247" s="321" t="s">
        <v>169</v>
      </c>
      <c r="E247" s="325">
        <v>34</v>
      </c>
    </row>
    <row r="248" s="189" customFormat="1" ht="27" customHeight="1" spans="1:5">
      <c r="A248" s="319" t="s">
        <v>440</v>
      </c>
      <c r="B248" s="27" t="s">
        <v>178</v>
      </c>
      <c r="C248" s="27">
        <v>10</v>
      </c>
      <c r="D248" s="321" t="s">
        <v>442</v>
      </c>
      <c r="E248" s="227"/>
    </row>
    <row r="249" s="189" customFormat="1" ht="27" customHeight="1" spans="1:5">
      <c r="A249" s="319" t="s">
        <v>440</v>
      </c>
      <c r="B249" s="407" t="s">
        <v>178</v>
      </c>
      <c r="C249" s="27">
        <v>99</v>
      </c>
      <c r="D249" s="321" t="s">
        <v>443</v>
      </c>
      <c r="E249" s="227"/>
    </row>
    <row r="250" s="189" customFormat="1" ht="27" customHeight="1" spans="1:5">
      <c r="A250" s="319" t="s">
        <v>440</v>
      </c>
      <c r="B250" s="14" t="s">
        <v>206</v>
      </c>
      <c r="C250" s="27" t="s">
        <v>168</v>
      </c>
      <c r="D250" s="14" t="s">
        <v>169</v>
      </c>
      <c r="E250" s="227"/>
    </row>
    <row r="251" s="189" customFormat="1" ht="27" customHeight="1" spans="1:5">
      <c r="A251" s="319" t="s">
        <v>440</v>
      </c>
      <c r="B251" s="14" t="s">
        <v>206</v>
      </c>
      <c r="C251" s="407" t="s">
        <v>178</v>
      </c>
      <c r="D251" s="14" t="s">
        <v>444</v>
      </c>
      <c r="E251" s="227"/>
    </row>
    <row r="252" s="189" customFormat="1" ht="27" customHeight="1" spans="1:5">
      <c r="A252" s="319" t="s">
        <v>440</v>
      </c>
      <c r="B252" s="14" t="s">
        <v>206</v>
      </c>
      <c r="C252" s="27" t="s">
        <v>180</v>
      </c>
      <c r="D252" s="14" t="s">
        <v>445</v>
      </c>
      <c r="E252" s="227"/>
    </row>
    <row r="253" s="189" customFormat="1" ht="27" customHeight="1" spans="1:5">
      <c r="A253" s="319" t="s">
        <v>440</v>
      </c>
      <c r="B253" s="14" t="s">
        <v>293</v>
      </c>
      <c r="C253" s="27" t="s">
        <v>180</v>
      </c>
      <c r="D253" s="14" t="s">
        <v>446</v>
      </c>
      <c r="E253" s="227">
        <v>0</v>
      </c>
    </row>
    <row r="254" s="189" customFormat="1" ht="27" customHeight="1" spans="1:5">
      <c r="A254" s="319" t="s">
        <v>447</v>
      </c>
      <c r="B254" s="14"/>
      <c r="C254" s="27"/>
      <c r="D254" s="14" t="s">
        <v>448</v>
      </c>
      <c r="E254" s="227">
        <f>SUM(E255:E257)</f>
        <v>23</v>
      </c>
    </row>
    <row r="255" s="189" customFormat="1" ht="27" customHeight="1" spans="1:5">
      <c r="A255" s="319" t="s">
        <v>449</v>
      </c>
      <c r="B255" s="14" t="s">
        <v>176</v>
      </c>
      <c r="C255" s="27" t="s">
        <v>168</v>
      </c>
      <c r="D255" s="14" t="s">
        <v>169</v>
      </c>
      <c r="E255" s="325">
        <v>23</v>
      </c>
    </row>
    <row r="256" s="189" customFormat="1" ht="27" customHeight="1" spans="1:5">
      <c r="A256" s="319" t="s">
        <v>449</v>
      </c>
      <c r="B256" s="14" t="s">
        <v>176</v>
      </c>
      <c r="C256" s="27">
        <v>99</v>
      </c>
      <c r="D256" s="321" t="s">
        <v>450</v>
      </c>
      <c r="E256" s="227"/>
    </row>
    <row r="257" s="189" customFormat="1" ht="27" customHeight="1" spans="1:5">
      <c r="A257" s="319" t="s">
        <v>449</v>
      </c>
      <c r="B257" s="27">
        <v>99</v>
      </c>
      <c r="C257" s="27">
        <v>99</v>
      </c>
      <c r="D257" s="321" t="s">
        <v>451</v>
      </c>
      <c r="E257" s="227"/>
    </row>
    <row r="258" s="189" customFormat="1" ht="27" customHeight="1" spans="1:5">
      <c r="A258" s="319" t="s">
        <v>452</v>
      </c>
      <c r="B258" s="14"/>
      <c r="C258" s="27"/>
      <c r="D258" s="321" t="s">
        <v>453</v>
      </c>
      <c r="E258" s="227">
        <f>E259</f>
        <v>0</v>
      </c>
    </row>
    <row r="259" s="189" customFormat="1" ht="27" customHeight="1" spans="1:5">
      <c r="A259" s="319" t="s">
        <v>454</v>
      </c>
      <c r="B259" s="27">
        <v>99</v>
      </c>
      <c r="C259" s="407" t="s">
        <v>168</v>
      </c>
      <c r="D259" s="321" t="s">
        <v>560</v>
      </c>
      <c r="E259" s="227"/>
    </row>
    <row r="260" s="189" customFormat="1" ht="27" customHeight="1" spans="1:5">
      <c r="A260" s="319" t="s">
        <v>456</v>
      </c>
      <c r="B260" s="14"/>
      <c r="C260" s="27"/>
      <c r="D260" s="14" t="s">
        <v>457</v>
      </c>
      <c r="E260" s="227">
        <f>SUM(E261:E266)</f>
        <v>0</v>
      </c>
    </row>
    <row r="261" s="189" customFormat="1" ht="27" customHeight="1" spans="1:5">
      <c r="A261" s="319" t="s">
        <v>458</v>
      </c>
      <c r="B261" s="14" t="s">
        <v>167</v>
      </c>
      <c r="C261" s="27" t="s">
        <v>168</v>
      </c>
      <c r="D261" s="14" t="s">
        <v>169</v>
      </c>
      <c r="E261" s="227"/>
    </row>
    <row r="262" s="189" customFormat="1" ht="27" customHeight="1" spans="1:5">
      <c r="A262" s="319" t="s">
        <v>458</v>
      </c>
      <c r="B262" s="14" t="s">
        <v>167</v>
      </c>
      <c r="C262" s="27" t="s">
        <v>178</v>
      </c>
      <c r="D262" s="14" t="s">
        <v>459</v>
      </c>
      <c r="E262" s="227"/>
    </row>
    <row r="263" s="189" customFormat="1" ht="27" customHeight="1" spans="1:5">
      <c r="A263" s="319" t="s">
        <v>458</v>
      </c>
      <c r="B263" s="14" t="s">
        <v>167</v>
      </c>
      <c r="C263" s="27">
        <v>13</v>
      </c>
      <c r="D263" s="321" t="s">
        <v>460</v>
      </c>
      <c r="E263" s="227"/>
    </row>
    <row r="264" s="189" customFormat="1" ht="27" customHeight="1" spans="1:5">
      <c r="A264" s="319" t="s">
        <v>458</v>
      </c>
      <c r="B264" s="14" t="s">
        <v>167</v>
      </c>
      <c r="C264" s="27">
        <v>99</v>
      </c>
      <c r="D264" s="321" t="s">
        <v>461</v>
      </c>
      <c r="E264" s="227"/>
    </row>
    <row r="265" s="189" customFormat="1" ht="27" customHeight="1" spans="1:5">
      <c r="A265" s="319" t="s">
        <v>458</v>
      </c>
      <c r="B265" s="14" t="s">
        <v>194</v>
      </c>
      <c r="C265" s="27" t="s">
        <v>270</v>
      </c>
      <c r="D265" s="14" t="s">
        <v>462</v>
      </c>
      <c r="E265" s="227"/>
    </row>
    <row r="266" s="189" customFormat="1" ht="27" customHeight="1" spans="1:5">
      <c r="A266" s="319" t="s">
        <v>458</v>
      </c>
      <c r="B266" s="323" t="s">
        <v>180</v>
      </c>
      <c r="C266" s="323" t="s">
        <v>168</v>
      </c>
      <c r="D266" s="14" t="s">
        <v>463</v>
      </c>
      <c r="E266" s="227"/>
    </row>
    <row r="267" s="189" customFormat="1" ht="27" customHeight="1" spans="1:5">
      <c r="A267" s="319" t="s">
        <v>464</v>
      </c>
      <c r="B267" s="14"/>
      <c r="C267" s="27"/>
      <c r="D267" s="14" t="s">
        <v>465</v>
      </c>
      <c r="E267" s="227">
        <f>SUM(E268:E271)</f>
        <v>1705</v>
      </c>
    </row>
    <row r="268" s="189" customFormat="1" ht="27" customHeight="1" spans="1:5">
      <c r="A268" s="319" t="s">
        <v>466</v>
      </c>
      <c r="B268" s="14" t="s">
        <v>167</v>
      </c>
      <c r="C268" s="407" t="s">
        <v>185</v>
      </c>
      <c r="D268" s="321" t="s">
        <v>467</v>
      </c>
      <c r="E268" s="227"/>
    </row>
    <row r="269" s="189" customFormat="1" ht="27" customHeight="1" spans="1:5">
      <c r="A269" s="319" t="s">
        <v>466</v>
      </c>
      <c r="B269" s="14" t="s">
        <v>167</v>
      </c>
      <c r="C269" s="407" t="s">
        <v>174</v>
      </c>
      <c r="D269" s="321" t="s">
        <v>469</v>
      </c>
      <c r="E269" s="227"/>
    </row>
    <row r="270" s="189" customFormat="1" ht="27" customHeight="1" spans="1:5">
      <c r="A270" s="319" t="s">
        <v>466</v>
      </c>
      <c r="B270" s="14" t="s">
        <v>176</v>
      </c>
      <c r="C270" s="27" t="s">
        <v>168</v>
      </c>
      <c r="D270" s="14" t="s">
        <v>470</v>
      </c>
      <c r="E270" s="296">
        <v>1705</v>
      </c>
    </row>
    <row r="271" s="189" customFormat="1" ht="27" customHeight="1" spans="1:5">
      <c r="A271" s="319" t="s">
        <v>466</v>
      </c>
      <c r="B271" s="14" t="s">
        <v>182</v>
      </c>
      <c r="C271" s="27">
        <v>99</v>
      </c>
      <c r="D271" s="321" t="s">
        <v>471</v>
      </c>
      <c r="E271" s="227"/>
    </row>
    <row r="272" s="189" customFormat="1" ht="27" customHeight="1" spans="1:5">
      <c r="A272" s="319" t="s">
        <v>472</v>
      </c>
      <c r="B272" s="14"/>
      <c r="C272" s="27"/>
      <c r="D272" s="14" t="s">
        <v>473</v>
      </c>
      <c r="E272" s="227">
        <f>SUM(E273:E276)</f>
        <v>0</v>
      </c>
    </row>
    <row r="273" s="189" customFormat="1" ht="27" customHeight="1" spans="1:5">
      <c r="A273" s="319" t="s">
        <v>474</v>
      </c>
      <c r="B273" s="14" t="s">
        <v>167</v>
      </c>
      <c r="C273" s="27" t="s">
        <v>168</v>
      </c>
      <c r="D273" s="14" t="s">
        <v>169</v>
      </c>
      <c r="E273" s="227"/>
    </row>
    <row r="274" s="189" customFormat="1" ht="27" customHeight="1" spans="1:5">
      <c r="A274" s="319" t="s">
        <v>474</v>
      </c>
      <c r="B274" s="14" t="s">
        <v>167</v>
      </c>
      <c r="C274" s="27" t="s">
        <v>180</v>
      </c>
      <c r="D274" s="14" t="s">
        <v>475</v>
      </c>
      <c r="E274" s="227"/>
    </row>
    <row r="275" s="189" customFormat="1" ht="27" customHeight="1" spans="1:5">
      <c r="A275" s="319" t="s">
        <v>474</v>
      </c>
      <c r="B275" s="14" t="s">
        <v>176</v>
      </c>
      <c r="C275" s="27" t="s">
        <v>168</v>
      </c>
      <c r="D275" s="14" t="s">
        <v>169</v>
      </c>
      <c r="E275" s="227"/>
    </row>
    <row r="276" s="189" customFormat="1" ht="27" customHeight="1" spans="1:5">
      <c r="A276" s="319" t="s">
        <v>474</v>
      </c>
      <c r="B276" s="14" t="s">
        <v>192</v>
      </c>
      <c r="C276" s="27" t="s">
        <v>168</v>
      </c>
      <c r="D276" s="14" t="s">
        <v>476</v>
      </c>
      <c r="E276" s="227"/>
    </row>
    <row r="277" s="189" customFormat="1" ht="27" customHeight="1" spans="1:5">
      <c r="A277" s="319" t="s">
        <v>477</v>
      </c>
      <c r="B277" s="14"/>
      <c r="C277" s="27"/>
      <c r="D277" s="14" t="s">
        <v>478</v>
      </c>
      <c r="E277" s="227">
        <f>SUM(E278:E282)</f>
        <v>36</v>
      </c>
    </row>
    <row r="278" s="189" customFormat="1" ht="27" customHeight="1" spans="1:5">
      <c r="A278" s="319" t="s">
        <v>479</v>
      </c>
      <c r="B278" s="14" t="s">
        <v>167</v>
      </c>
      <c r="C278" s="27" t="s">
        <v>168</v>
      </c>
      <c r="D278" s="14" t="s">
        <v>169</v>
      </c>
      <c r="E278" s="325">
        <v>36</v>
      </c>
    </row>
    <row r="279" s="189" customFormat="1" ht="27" customHeight="1" spans="1:5">
      <c r="A279" s="319" t="s">
        <v>479</v>
      </c>
      <c r="B279" s="14" t="s">
        <v>167</v>
      </c>
      <c r="C279" s="407" t="s">
        <v>172</v>
      </c>
      <c r="D279" s="321" t="s">
        <v>481</v>
      </c>
      <c r="E279" s="227"/>
    </row>
    <row r="280" s="189" customFormat="1" ht="27" customHeight="1" spans="1:5">
      <c r="A280" s="319" t="s">
        <v>479</v>
      </c>
      <c r="B280" s="14" t="s">
        <v>167</v>
      </c>
      <c r="C280" s="323" t="s">
        <v>270</v>
      </c>
      <c r="D280" s="14" t="s">
        <v>561</v>
      </c>
      <c r="E280" s="227"/>
    </row>
    <row r="281" s="189" customFormat="1" ht="27" customHeight="1" spans="1:5">
      <c r="A281" s="319" t="s">
        <v>479</v>
      </c>
      <c r="B281" s="14" t="s">
        <v>176</v>
      </c>
      <c r="C281" s="407" t="s">
        <v>170</v>
      </c>
      <c r="D281" s="321" t="s">
        <v>483</v>
      </c>
      <c r="E281" s="227"/>
    </row>
    <row r="282" s="189" customFormat="1" ht="27" customHeight="1" spans="1:5">
      <c r="A282" s="319" t="s">
        <v>479</v>
      </c>
      <c r="B282" s="323" t="s">
        <v>172</v>
      </c>
      <c r="C282" s="323" t="s">
        <v>168</v>
      </c>
      <c r="D282" s="321" t="s">
        <v>484</v>
      </c>
      <c r="E282" s="227"/>
    </row>
    <row r="283" s="189" customFormat="1" ht="27" customHeight="1" spans="1:5">
      <c r="A283" s="322" t="s">
        <v>479</v>
      </c>
      <c r="B283" s="407" t="s">
        <v>199</v>
      </c>
      <c r="C283" s="407" t="s">
        <v>185</v>
      </c>
      <c r="D283" s="321" t="s">
        <v>562</v>
      </c>
      <c r="E283" s="227">
        <f>E284</f>
        <v>0</v>
      </c>
    </row>
    <row r="284" s="189" customFormat="1" ht="27" customHeight="1" spans="1:5">
      <c r="A284" s="319" t="s">
        <v>479</v>
      </c>
      <c r="B284" s="407" t="s">
        <v>199</v>
      </c>
      <c r="C284" s="27">
        <v>99</v>
      </c>
      <c r="D284" s="321" t="s">
        <v>563</v>
      </c>
      <c r="E284" s="227"/>
    </row>
    <row r="285" s="189" customFormat="1" ht="27" customHeight="1" spans="1:5">
      <c r="A285" s="319" t="s">
        <v>487</v>
      </c>
      <c r="B285" s="14"/>
      <c r="C285" s="27"/>
      <c r="D285" s="14" t="s">
        <v>488</v>
      </c>
      <c r="E285" s="227">
        <f>E286</f>
        <v>0</v>
      </c>
    </row>
    <row r="286" s="189" customFormat="1" ht="27" customHeight="1" spans="1:5">
      <c r="A286" s="319" t="s">
        <v>489</v>
      </c>
      <c r="B286" s="14" t="s">
        <v>490</v>
      </c>
      <c r="C286" s="27"/>
      <c r="D286" s="14" t="s">
        <v>491</v>
      </c>
      <c r="E286" s="227"/>
    </row>
    <row r="287" s="189" customFormat="1" ht="27" customHeight="1" spans="1:5">
      <c r="A287" s="319" t="s">
        <v>492</v>
      </c>
      <c r="B287" s="14"/>
      <c r="C287" s="27"/>
      <c r="D287" s="324" t="s">
        <v>493</v>
      </c>
      <c r="E287" s="227">
        <v>0</v>
      </c>
    </row>
    <row r="288" s="189" customFormat="1" ht="27" customHeight="1" spans="1:5">
      <c r="A288" s="323" t="s">
        <v>492</v>
      </c>
      <c r="B288" s="27">
        <v>99</v>
      </c>
      <c r="C288" s="407" t="s">
        <v>168</v>
      </c>
      <c r="D288" s="324" t="s">
        <v>494</v>
      </c>
      <c r="E288" s="227"/>
    </row>
    <row r="289" s="189" customFormat="1" ht="27" customHeight="1" spans="1:5">
      <c r="A289" s="319" t="s">
        <v>495</v>
      </c>
      <c r="B289" s="14"/>
      <c r="C289" s="27"/>
      <c r="D289" s="321" t="s">
        <v>496</v>
      </c>
      <c r="E289" s="227">
        <f>E290</f>
        <v>0</v>
      </c>
    </row>
    <row r="290" s="189" customFormat="1" ht="27" customHeight="1" spans="1:5">
      <c r="A290" s="323" t="s">
        <v>495</v>
      </c>
      <c r="B290" s="407" t="s">
        <v>185</v>
      </c>
      <c r="C290" s="323" t="s">
        <v>168</v>
      </c>
      <c r="D290" s="321" t="s">
        <v>497</v>
      </c>
      <c r="E290" s="227"/>
    </row>
  </sheetData>
  <mergeCells count="8">
    <mergeCell ref="A1:B1"/>
    <mergeCell ref="A2:E2"/>
    <mergeCell ref="A4:C4"/>
    <mergeCell ref="A5:A6"/>
    <mergeCell ref="B5:B6"/>
    <mergeCell ref="C5:C6"/>
    <mergeCell ref="D4:D5"/>
    <mergeCell ref="E4:E5"/>
  </mergeCells>
  <dataValidations count="1">
    <dataValidation type="custom" allowBlank="1" showErrorMessage="1" errorTitle="拒绝重复输入" error="当前输入的内容，与本区域的其他单元格内容重复。" sqref="A3:E3" errorStyle="warning">
      <formula1>COUNTIF($A$2:$E$3,A3)&lt;2</formula1>
    </dataValidation>
  </dataValidations>
  <pageMargins left="0.511805555555556" right="0.118055555555556"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AB20"/>
  <sheetViews>
    <sheetView showZeros="0" topLeftCell="A5" workbookViewId="0">
      <pane xSplit="1" topLeftCell="J1" activePane="topRight" state="frozen"/>
      <selection/>
      <selection pane="topRight" activeCell="H6" sqref="H6"/>
    </sheetView>
  </sheetViews>
  <sheetFormatPr defaultColWidth="9" defaultRowHeight="15" customHeight="1"/>
  <cols>
    <col min="1" max="1" width="22.25" style="277" customWidth="1"/>
    <col min="2" max="3" width="14.875" style="278" customWidth="1"/>
    <col min="4" max="4" width="14.875" style="279" customWidth="1"/>
    <col min="5" max="9" width="13.75" style="279" customWidth="1"/>
    <col min="10" max="18" width="11.25" style="279" customWidth="1"/>
    <col min="19" max="19" width="14.875" style="279" customWidth="1"/>
    <col min="20" max="20" width="16" style="279" customWidth="1"/>
    <col min="21" max="22" width="11.25" style="279" customWidth="1"/>
    <col min="23" max="23" width="12.625" style="280"/>
    <col min="24" max="24" width="10.375" style="280"/>
    <col min="25" max="25" width="9" style="280"/>
    <col min="26" max="26" width="13.75" style="280" customWidth="1"/>
    <col min="27" max="27" width="9" style="280"/>
    <col min="28" max="28" width="9.375" style="280"/>
    <col min="29" max="16384" width="9" style="277"/>
  </cols>
  <sheetData>
    <row r="1" ht="30.95" customHeight="1" spans="1:1">
      <c r="A1" s="277" t="s">
        <v>573</v>
      </c>
    </row>
    <row r="2" ht="33" customHeight="1" spans="1:22">
      <c r="A2" s="281" t="s">
        <v>574</v>
      </c>
      <c r="B2" s="282"/>
      <c r="C2" s="282"/>
      <c r="D2" s="283"/>
      <c r="E2" s="283"/>
      <c r="F2" s="283"/>
      <c r="G2" s="283"/>
      <c r="H2" s="283"/>
      <c r="I2" s="283"/>
      <c r="J2" s="283"/>
      <c r="K2" s="283"/>
      <c r="L2" s="283"/>
      <c r="M2" s="283"/>
      <c r="N2" s="283"/>
      <c r="O2" s="283"/>
      <c r="P2" s="283"/>
      <c r="Q2" s="283"/>
      <c r="R2" s="283"/>
      <c r="S2" s="283"/>
      <c r="T2" s="283"/>
      <c r="U2" s="283"/>
      <c r="V2" s="283"/>
    </row>
    <row r="3" ht="33" customHeight="1" spans="27:28">
      <c r="AA3" s="279" t="s">
        <v>49</v>
      </c>
      <c r="AB3" s="279"/>
    </row>
    <row r="4" s="272" customFormat="1" ht="36.95" customHeight="1" spans="1:28">
      <c r="A4" s="284" t="s">
        <v>159</v>
      </c>
      <c r="B4" s="285" t="s">
        <v>500</v>
      </c>
      <c r="C4" s="286" t="s">
        <v>501</v>
      </c>
      <c r="D4" s="287"/>
      <c r="E4" s="287"/>
      <c r="F4" s="287"/>
      <c r="G4" s="287"/>
      <c r="H4" s="287" t="s">
        <v>502</v>
      </c>
      <c r="I4" s="287"/>
      <c r="J4" s="287"/>
      <c r="K4" s="287"/>
      <c r="L4" s="287"/>
      <c r="M4" s="287"/>
      <c r="N4" s="287"/>
      <c r="O4" s="287"/>
      <c r="P4" s="287"/>
      <c r="Q4" s="287"/>
      <c r="R4" s="287"/>
      <c r="S4" s="287" t="s">
        <v>504</v>
      </c>
      <c r="T4" s="287"/>
      <c r="U4" s="287"/>
      <c r="V4" s="287"/>
      <c r="W4" s="298" t="s">
        <v>566</v>
      </c>
      <c r="X4" s="299"/>
      <c r="Y4" s="299"/>
      <c r="Z4" s="299"/>
      <c r="AA4" s="299"/>
      <c r="AB4" s="299"/>
    </row>
    <row r="5" s="273" customFormat="1" ht="60.95" customHeight="1" spans="1:28">
      <c r="A5" s="288"/>
      <c r="B5" s="289"/>
      <c r="C5" s="290" t="s">
        <v>146</v>
      </c>
      <c r="D5" s="291" t="s">
        <v>511</v>
      </c>
      <c r="E5" s="291" t="s">
        <v>512</v>
      </c>
      <c r="F5" s="291" t="s">
        <v>513</v>
      </c>
      <c r="G5" s="291" t="s">
        <v>514</v>
      </c>
      <c r="H5" s="291" t="s">
        <v>146</v>
      </c>
      <c r="I5" s="291" t="s">
        <v>515</v>
      </c>
      <c r="J5" s="291" t="s">
        <v>516</v>
      </c>
      <c r="K5" s="291" t="s">
        <v>517</v>
      </c>
      <c r="L5" s="291" t="s">
        <v>518</v>
      </c>
      <c r="M5" s="291" t="s">
        <v>519</v>
      </c>
      <c r="N5" s="291" t="s">
        <v>520</v>
      </c>
      <c r="O5" s="291" t="s">
        <v>567</v>
      </c>
      <c r="P5" s="291" t="s">
        <v>521</v>
      </c>
      <c r="Q5" s="291" t="s">
        <v>522</v>
      </c>
      <c r="R5" s="291" t="s">
        <v>523</v>
      </c>
      <c r="S5" s="291" t="s">
        <v>146</v>
      </c>
      <c r="T5" s="291" t="s">
        <v>531</v>
      </c>
      <c r="U5" s="291" t="s">
        <v>532</v>
      </c>
      <c r="V5" s="291" t="s">
        <v>568</v>
      </c>
      <c r="W5" s="300" t="s">
        <v>146</v>
      </c>
      <c r="X5" s="300" t="s">
        <v>537</v>
      </c>
      <c r="Y5" s="300" t="s">
        <v>538</v>
      </c>
      <c r="Z5" s="300" t="s">
        <v>539</v>
      </c>
      <c r="AA5" s="300" t="s">
        <v>540</v>
      </c>
      <c r="AB5" s="300" t="s">
        <v>541</v>
      </c>
    </row>
    <row r="6" s="274" customFormat="1" ht="29.1" customHeight="1" spans="1:28">
      <c r="A6" s="292" t="s">
        <v>163</v>
      </c>
      <c r="B6" s="293">
        <f t="shared" ref="B6:AB6" si="0">SUM(B7:B20)</f>
        <v>28995</v>
      </c>
      <c r="C6" s="293">
        <f t="shared" si="0"/>
        <v>10384</v>
      </c>
      <c r="D6" s="294">
        <f t="shared" si="0"/>
        <v>8497</v>
      </c>
      <c r="E6" s="294">
        <f t="shared" si="0"/>
        <v>971</v>
      </c>
      <c r="F6" s="294">
        <f t="shared" si="0"/>
        <v>354</v>
      </c>
      <c r="G6" s="294">
        <f t="shared" si="0"/>
        <v>562</v>
      </c>
      <c r="H6" s="294">
        <f t="shared" si="0"/>
        <v>1104</v>
      </c>
      <c r="I6" s="294">
        <f t="shared" si="0"/>
        <v>749</v>
      </c>
      <c r="J6" s="294">
        <f t="shared" si="0"/>
        <v>2</v>
      </c>
      <c r="K6" s="294">
        <f t="shared" si="0"/>
        <v>3</v>
      </c>
      <c r="L6" s="294">
        <f t="shared" si="0"/>
        <v>2</v>
      </c>
      <c r="M6" s="294">
        <f t="shared" si="0"/>
        <v>147</v>
      </c>
      <c r="N6" s="294">
        <f t="shared" si="0"/>
        <v>5</v>
      </c>
      <c r="O6" s="294">
        <f t="shared" si="0"/>
        <v>0</v>
      </c>
      <c r="P6" s="294">
        <f t="shared" si="0"/>
        <v>107</v>
      </c>
      <c r="Q6" s="294">
        <f t="shared" si="0"/>
        <v>18</v>
      </c>
      <c r="R6" s="294">
        <f t="shared" si="0"/>
        <v>71</v>
      </c>
      <c r="S6" s="294">
        <f t="shared" si="0"/>
        <v>17502</v>
      </c>
      <c r="T6" s="294">
        <f t="shared" si="0"/>
        <v>17432</v>
      </c>
      <c r="U6" s="294">
        <f t="shared" si="0"/>
        <v>70</v>
      </c>
      <c r="V6" s="294">
        <f t="shared" si="0"/>
        <v>0</v>
      </c>
      <c r="W6" s="294">
        <f t="shared" si="0"/>
        <v>5</v>
      </c>
      <c r="X6" s="294">
        <f t="shared" si="0"/>
        <v>5</v>
      </c>
      <c r="Y6" s="294">
        <f t="shared" si="0"/>
        <v>0</v>
      </c>
      <c r="Z6" s="294">
        <f t="shared" si="0"/>
        <v>0</v>
      </c>
      <c r="AA6" s="294">
        <f t="shared" si="0"/>
        <v>0</v>
      </c>
      <c r="AB6" s="294">
        <f t="shared" si="0"/>
        <v>0</v>
      </c>
    </row>
    <row r="7" s="275" customFormat="1" ht="29.1" customHeight="1" spans="1:28">
      <c r="A7" s="295" t="s">
        <v>165</v>
      </c>
      <c r="B7" s="293">
        <f t="shared" ref="B7:B20" si="1">C7+H7+S7+W7</f>
        <v>3113</v>
      </c>
      <c r="C7" s="293">
        <f t="shared" ref="C7:C20" si="2">SUM(D7:G7)</f>
        <v>2494</v>
      </c>
      <c r="D7" s="296">
        <v>2480</v>
      </c>
      <c r="E7" s="296">
        <v>14</v>
      </c>
      <c r="F7" s="296">
        <v>0</v>
      </c>
      <c r="G7" s="296">
        <v>0</v>
      </c>
      <c r="H7" s="294">
        <f t="shared" ref="H7:H20" si="3">SUM(I7:R7)</f>
        <v>532</v>
      </c>
      <c r="I7" s="296">
        <v>380</v>
      </c>
      <c r="J7" s="296">
        <v>1</v>
      </c>
      <c r="K7" s="296">
        <v>1</v>
      </c>
      <c r="L7" s="296">
        <v>0</v>
      </c>
      <c r="M7" s="296">
        <v>51</v>
      </c>
      <c r="N7" s="296">
        <v>2</v>
      </c>
      <c r="O7" s="296">
        <v>0</v>
      </c>
      <c r="P7" s="296">
        <v>57</v>
      </c>
      <c r="Q7" s="296">
        <v>6</v>
      </c>
      <c r="R7" s="296">
        <v>34</v>
      </c>
      <c r="S7" s="294">
        <f t="shared" ref="S7:S20" si="4">SUM(T7:V7)</f>
        <v>86</v>
      </c>
      <c r="T7" s="296">
        <v>81</v>
      </c>
      <c r="U7" s="296">
        <v>5</v>
      </c>
      <c r="V7" s="296">
        <v>0</v>
      </c>
      <c r="W7" s="294">
        <f t="shared" ref="W7:W20" si="5">X7+Y7+Z7+AA7+AB7</f>
        <v>1</v>
      </c>
      <c r="X7" s="296">
        <v>1</v>
      </c>
      <c r="Y7" s="296">
        <v>0</v>
      </c>
      <c r="Z7" s="296">
        <v>0</v>
      </c>
      <c r="AA7" s="296">
        <v>0</v>
      </c>
      <c r="AB7" s="296"/>
    </row>
    <row r="8" ht="29.1" customHeight="1" spans="1:28">
      <c r="A8" s="295" t="s">
        <v>239</v>
      </c>
      <c r="B8" s="293">
        <f t="shared" si="1"/>
        <v>0</v>
      </c>
      <c r="C8" s="293">
        <f t="shared" si="2"/>
        <v>0</v>
      </c>
      <c r="D8" s="294"/>
      <c r="E8" s="294"/>
      <c r="F8" s="294"/>
      <c r="G8" s="294"/>
      <c r="H8" s="294">
        <f t="shared" si="3"/>
        <v>0</v>
      </c>
      <c r="I8" s="294"/>
      <c r="J8" s="294"/>
      <c r="K8" s="294"/>
      <c r="L8" s="294"/>
      <c r="M8" s="294"/>
      <c r="N8" s="294"/>
      <c r="O8" s="294"/>
      <c r="P8" s="294"/>
      <c r="Q8" s="294"/>
      <c r="R8" s="294"/>
      <c r="S8" s="294">
        <f t="shared" si="4"/>
        <v>0</v>
      </c>
      <c r="T8" s="294"/>
      <c r="U8" s="294"/>
      <c r="V8" s="294"/>
      <c r="W8" s="294">
        <f t="shared" si="5"/>
        <v>0</v>
      </c>
      <c r="X8" s="294"/>
      <c r="Y8" s="294"/>
      <c r="Z8" s="294"/>
      <c r="AA8" s="294"/>
      <c r="AB8" s="294"/>
    </row>
    <row r="9" ht="29.1" customHeight="1" spans="1:28">
      <c r="A9" s="295" t="s">
        <v>244</v>
      </c>
      <c r="B9" s="293">
        <f t="shared" si="1"/>
        <v>1608</v>
      </c>
      <c r="C9" s="293">
        <f t="shared" si="2"/>
        <v>1292</v>
      </c>
      <c r="D9" s="296">
        <v>1290</v>
      </c>
      <c r="E9" s="296">
        <v>2</v>
      </c>
      <c r="F9" s="296">
        <v>0</v>
      </c>
      <c r="G9" s="296">
        <v>0</v>
      </c>
      <c r="H9" s="294">
        <f t="shared" si="3"/>
        <v>316</v>
      </c>
      <c r="I9" s="296">
        <v>151</v>
      </c>
      <c r="J9" s="296">
        <v>0</v>
      </c>
      <c r="K9" s="296">
        <v>0</v>
      </c>
      <c r="L9" s="296">
        <v>2</v>
      </c>
      <c r="M9" s="296">
        <v>85</v>
      </c>
      <c r="N9" s="296">
        <v>0</v>
      </c>
      <c r="O9" s="296">
        <v>0</v>
      </c>
      <c r="P9" s="296">
        <v>45</v>
      </c>
      <c r="Q9" s="296">
        <v>10</v>
      </c>
      <c r="R9" s="296">
        <v>23</v>
      </c>
      <c r="S9" s="294">
        <f t="shared" si="4"/>
        <v>0</v>
      </c>
      <c r="T9" s="294"/>
      <c r="U9" s="294"/>
      <c r="V9" s="294"/>
      <c r="W9" s="294">
        <f t="shared" si="5"/>
        <v>0</v>
      </c>
      <c r="X9" s="296">
        <v>0</v>
      </c>
      <c r="Y9" s="294"/>
      <c r="Z9" s="294"/>
      <c r="AA9" s="294"/>
      <c r="AB9" s="294"/>
    </row>
    <row r="10" ht="29.1" customHeight="1" spans="1:28">
      <c r="A10" s="295" t="s">
        <v>256</v>
      </c>
      <c r="B10" s="293">
        <f t="shared" si="1"/>
        <v>13590</v>
      </c>
      <c r="C10" s="293">
        <f t="shared" si="2"/>
        <v>1260</v>
      </c>
      <c r="D10" s="296">
        <v>1260</v>
      </c>
      <c r="E10" s="296">
        <v>0</v>
      </c>
      <c r="F10" s="296">
        <v>0</v>
      </c>
      <c r="G10" s="296">
        <v>0</v>
      </c>
      <c r="H10" s="294">
        <f t="shared" si="3"/>
        <v>0</v>
      </c>
      <c r="I10" s="294"/>
      <c r="J10" s="294"/>
      <c r="K10" s="294"/>
      <c r="L10" s="294"/>
      <c r="M10" s="294"/>
      <c r="N10" s="294"/>
      <c r="O10" s="294"/>
      <c r="P10" s="294"/>
      <c r="Q10" s="294"/>
      <c r="R10" s="294"/>
      <c r="S10" s="294">
        <f t="shared" si="4"/>
        <v>12326</v>
      </c>
      <c r="T10" s="296">
        <v>12306</v>
      </c>
      <c r="U10" s="296">
        <v>20</v>
      </c>
      <c r="V10" s="296">
        <v>0</v>
      </c>
      <c r="W10" s="294">
        <f t="shared" si="5"/>
        <v>4</v>
      </c>
      <c r="X10" s="294">
        <v>4</v>
      </c>
      <c r="Y10" s="294"/>
      <c r="Z10" s="294"/>
      <c r="AA10" s="294"/>
      <c r="AB10" s="294"/>
    </row>
    <row r="11" ht="29.1" customHeight="1" spans="1:28">
      <c r="A11" s="295" t="s">
        <v>276</v>
      </c>
      <c r="B11" s="293">
        <f t="shared" si="1"/>
        <v>498</v>
      </c>
      <c r="C11" s="293">
        <f t="shared" si="2"/>
        <v>332</v>
      </c>
      <c r="D11" s="296">
        <v>323</v>
      </c>
      <c r="E11" s="296">
        <v>9</v>
      </c>
      <c r="F11" s="296">
        <v>0</v>
      </c>
      <c r="G11" s="296">
        <v>0</v>
      </c>
      <c r="H11" s="294">
        <f t="shared" si="3"/>
        <v>79</v>
      </c>
      <c r="I11" s="296">
        <v>61</v>
      </c>
      <c r="J11" s="296">
        <v>1</v>
      </c>
      <c r="K11" s="296">
        <v>1</v>
      </c>
      <c r="L11" s="296">
        <v>0</v>
      </c>
      <c r="M11" s="296">
        <v>4</v>
      </c>
      <c r="N11" s="296">
        <v>3</v>
      </c>
      <c r="O11" s="296">
        <v>0</v>
      </c>
      <c r="P11" s="296">
        <v>5</v>
      </c>
      <c r="Q11" s="296">
        <v>1</v>
      </c>
      <c r="R11" s="296">
        <v>3</v>
      </c>
      <c r="S11" s="294">
        <f t="shared" si="4"/>
        <v>87</v>
      </c>
      <c r="T11" s="296">
        <v>69</v>
      </c>
      <c r="U11" s="296">
        <v>18</v>
      </c>
      <c r="V11" s="296">
        <v>0</v>
      </c>
      <c r="W11" s="294">
        <f t="shared" si="5"/>
        <v>0</v>
      </c>
      <c r="X11" s="296"/>
      <c r="Y11" s="294"/>
      <c r="Z11" s="294"/>
      <c r="AA11" s="294"/>
      <c r="AB11" s="294"/>
    </row>
    <row r="12" ht="29.1" customHeight="1" spans="1:28">
      <c r="A12" s="295" t="s">
        <v>283</v>
      </c>
      <c r="B12" s="293">
        <f t="shared" si="1"/>
        <v>4</v>
      </c>
      <c r="C12" s="293">
        <f t="shared" si="2"/>
        <v>0</v>
      </c>
      <c r="D12" s="294"/>
      <c r="E12" s="294"/>
      <c r="F12" s="294"/>
      <c r="G12" s="294"/>
      <c r="H12" s="294">
        <f t="shared" si="3"/>
        <v>4</v>
      </c>
      <c r="I12" s="296">
        <v>4</v>
      </c>
      <c r="J12" s="294"/>
      <c r="K12" s="294"/>
      <c r="L12" s="294"/>
      <c r="M12" s="294"/>
      <c r="N12" s="294"/>
      <c r="O12" s="294"/>
      <c r="P12" s="294"/>
      <c r="Q12" s="294"/>
      <c r="R12" s="294"/>
      <c r="S12" s="294">
        <f t="shared" si="4"/>
        <v>0</v>
      </c>
      <c r="T12" s="294"/>
      <c r="U12" s="294"/>
      <c r="V12" s="294"/>
      <c r="W12" s="294">
        <f t="shared" si="5"/>
        <v>0</v>
      </c>
      <c r="X12" s="294"/>
      <c r="Y12" s="294"/>
      <c r="Z12" s="294"/>
      <c r="AA12" s="294"/>
      <c r="AB12" s="294"/>
    </row>
    <row r="13" ht="29.1" customHeight="1" spans="1:28">
      <c r="A13" s="295" t="s">
        <v>297</v>
      </c>
      <c r="B13" s="293">
        <f t="shared" si="1"/>
        <v>3963</v>
      </c>
      <c r="C13" s="293">
        <f t="shared" si="2"/>
        <v>1744</v>
      </c>
      <c r="D13" s="296">
        <v>590</v>
      </c>
      <c r="E13" s="296">
        <v>592</v>
      </c>
      <c r="F13" s="296">
        <v>0</v>
      </c>
      <c r="G13" s="296">
        <v>562</v>
      </c>
      <c r="H13" s="294">
        <f t="shared" si="3"/>
        <v>28</v>
      </c>
      <c r="I13" s="296">
        <v>28</v>
      </c>
      <c r="J13" s="294"/>
      <c r="K13" s="294"/>
      <c r="L13" s="294"/>
      <c r="M13" s="294"/>
      <c r="N13" s="294"/>
      <c r="O13" s="294"/>
      <c r="P13" s="294"/>
      <c r="Q13" s="294"/>
      <c r="R13" s="294"/>
      <c r="S13" s="294">
        <f t="shared" si="4"/>
        <v>2191</v>
      </c>
      <c r="T13" s="296">
        <v>2191</v>
      </c>
      <c r="U13" s="296">
        <v>0</v>
      </c>
      <c r="V13" s="296">
        <v>0</v>
      </c>
      <c r="W13" s="294">
        <f t="shared" si="5"/>
        <v>0</v>
      </c>
      <c r="X13" s="294"/>
      <c r="Y13" s="294"/>
      <c r="Z13" s="294"/>
      <c r="AA13" s="294"/>
      <c r="AB13" s="294"/>
    </row>
    <row r="14" ht="29.1" customHeight="1" spans="1:28">
      <c r="A14" s="295" t="s">
        <v>343</v>
      </c>
      <c r="B14" s="293">
        <f t="shared" si="1"/>
        <v>2765</v>
      </c>
      <c r="C14" s="293">
        <f t="shared" si="2"/>
        <v>1395</v>
      </c>
      <c r="D14" s="296">
        <v>1052</v>
      </c>
      <c r="E14" s="296">
        <v>343</v>
      </c>
      <c r="F14" s="296">
        <v>0</v>
      </c>
      <c r="G14" s="296">
        <v>0</v>
      </c>
      <c r="H14" s="294">
        <f t="shared" si="3"/>
        <v>13</v>
      </c>
      <c r="I14" s="296">
        <v>12</v>
      </c>
      <c r="J14" s="296">
        <v>0</v>
      </c>
      <c r="K14" s="296">
        <v>0</v>
      </c>
      <c r="L14" s="296">
        <v>0</v>
      </c>
      <c r="M14" s="296">
        <v>1</v>
      </c>
      <c r="N14" s="296">
        <v>0</v>
      </c>
      <c r="O14" s="296">
        <v>0</v>
      </c>
      <c r="P14" s="296">
        <v>0</v>
      </c>
      <c r="Q14" s="296">
        <v>0</v>
      </c>
      <c r="R14" s="296">
        <v>0</v>
      </c>
      <c r="S14" s="294">
        <f t="shared" si="4"/>
        <v>1357</v>
      </c>
      <c r="T14" s="296">
        <v>1343</v>
      </c>
      <c r="U14" s="296">
        <v>14</v>
      </c>
      <c r="V14" s="296">
        <v>0</v>
      </c>
      <c r="W14" s="294">
        <f t="shared" si="5"/>
        <v>0</v>
      </c>
      <c r="X14" s="296">
        <v>0</v>
      </c>
      <c r="Y14" s="294"/>
      <c r="Z14" s="294"/>
      <c r="AA14" s="294"/>
      <c r="AB14" s="294"/>
    </row>
    <row r="15" ht="29.1" customHeight="1" spans="1:28">
      <c r="A15" s="295" t="s">
        <v>386</v>
      </c>
      <c r="B15" s="293">
        <f t="shared" si="1"/>
        <v>1306</v>
      </c>
      <c r="C15" s="293">
        <f t="shared" si="2"/>
        <v>1217</v>
      </c>
      <c r="D15" s="296">
        <v>1207</v>
      </c>
      <c r="E15" s="296">
        <v>10</v>
      </c>
      <c r="F15" s="296">
        <v>0</v>
      </c>
      <c r="G15" s="296">
        <v>0</v>
      </c>
      <c r="H15" s="294">
        <f t="shared" si="3"/>
        <v>89</v>
      </c>
      <c r="I15" s="296">
        <v>75</v>
      </c>
      <c r="J15" s="296">
        <v>0</v>
      </c>
      <c r="K15" s="296">
        <v>1</v>
      </c>
      <c r="L15" s="296">
        <v>0</v>
      </c>
      <c r="M15" s="296">
        <v>4</v>
      </c>
      <c r="N15" s="296">
        <v>0</v>
      </c>
      <c r="O15" s="296">
        <v>0</v>
      </c>
      <c r="P15" s="296">
        <v>0</v>
      </c>
      <c r="Q15" s="296">
        <v>1</v>
      </c>
      <c r="R15" s="296">
        <v>8</v>
      </c>
      <c r="S15" s="294">
        <f t="shared" si="4"/>
        <v>0</v>
      </c>
      <c r="T15" s="294"/>
      <c r="U15" s="294"/>
      <c r="V15" s="294"/>
      <c r="W15" s="294">
        <f t="shared" si="5"/>
        <v>0</v>
      </c>
      <c r="X15" s="294">
        <v>0</v>
      </c>
      <c r="Y15" s="294"/>
      <c r="Z15" s="294"/>
      <c r="AA15" s="294"/>
      <c r="AB15" s="296"/>
    </row>
    <row r="16" ht="29.1" customHeight="1" spans="1:28">
      <c r="A16" s="295" t="s">
        <v>395</v>
      </c>
      <c r="B16" s="293">
        <f t="shared" si="1"/>
        <v>350</v>
      </c>
      <c r="C16" s="293">
        <f t="shared" si="2"/>
        <v>231</v>
      </c>
      <c r="D16" s="296">
        <v>230</v>
      </c>
      <c r="E16" s="296">
        <v>1</v>
      </c>
      <c r="F16" s="296">
        <v>0</v>
      </c>
      <c r="G16" s="296">
        <v>0</v>
      </c>
      <c r="H16" s="294">
        <f t="shared" si="3"/>
        <v>15</v>
      </c>
      <c r="I16" s="296">
        <v>10</v>
      </c>
      <c r="J16" s="296">
        <v>0</v>
      </c>
      <c r="K16" s="296">
        <v>0</v>
      </c>
      <c r="L16" s="296">
        <v>0</v>
      </c>
      <c r="M16" s="296">
        <v>2</v>
      </c>
      <c r="N16" s="296">
        <v>0</v>
      </c>
      <c r="O16" s="296">
        <v>0</v>
      </c>
      <c r="P16" s="296">
        <v>0</v>
      </c>
      <c r="Q16" s="296">
        <v>0</v>
      </c>
      <c r="R16" s="296">
        <v>3</v>
      </c>
      <c r="S16" s="294">
        <f t="shared" si="4"/>
        <v>104</v>
      </c>
      <c r="T16" s="296">
        <v>91</v>
      </c>
      <c r="U16" s="296">
        <v>13</v>
      </c>
      <c r="V16" s="294"/>
      <c r="W16" s="294">
        <f t="shared" si="5"/>
        <v>0</v>
      </c>
      <c r="X16" s="296">
        <v>0</v>
      </c>
      <c r="Y16" s="296">
        <v>0</v>
      </c>
      <c r="Z16" s="296"/>
      <c r="AA16" s="294"/>
      <c r="AB16" s="294"/>
    </row>
    <row r="17" s="276" customFormat="1" ht="29.1" customHeight="1" spans="1:28">
      <c r="A17" s="297" t="s">
        <v>439</v>
      </c>
      <c r="B17" s="293">
        <f t="shared" si="1"/>
        <v>34</v>
      </c>
      <c r="C17" s="293">
        <f t="shared" si="2"/>
        <v>25</v>
      </c>
      <c r="D17" s="296">
        <v>25</v>
      </c>
      <c r="E17" s="296">
        <v>0</v>
      </c>
      <c r="F17" s="296">
        <v>0</v>
      </c>
      <c r="G17" s="296">
        <v>0</v>
      </c>
      <c r="H17" s="294">
        <f t="shared" si="3"/>
        <v>9</v>
      </c>
      <c r="I17" s="296">
        <v>9</v>
      </c>
      <c r="J17" s="296">
        <v>0</v>
      </c>
      <c r="K17" s="296">
        <v>0</v>
      </c>
      <c r="L17" s="296">
        <v>0</v>
      </c>
      <c r="M17" s="296">
        <v>0</v>
      </c>
      <c r="N17" s="296">
        <v>0</v>
      </c>
      <c r="O17" s="296">
        <v>0</v>
      </c>
      <c r="P17" s="296">
        <v>0</v>
      </c>
      <c r="Q17" s="296">
        <v>0</v>
      </c>
      <c r="R17" s="296">
        <v>0</v>
      </c>
      <c r="S17" s="294">
        <f t="shared" si="4"/>
        <v>0</v>
      </c>
      <c r="T17" s="23"/>
      <c r="U17" s="23"/>
      <c r="V17" s="23"/>
      <c r="W17" s="294">
        <f t="shared" si="5"/>
        <v>0</v>
      </c>
      <c r="X17" s="23"/>
      <c r="Y17" s="23"/>
      <c r="Z17" s="23"/>
      <c r="AA17" s="23"/>
      <c r="AB17" s="23"/>
    </row>
    <row r="18" ht="29.1" customHeight="1" spans="1:28">
      <c r="A18" s="295" t="s">
        <v>448</v>
      </c>
      <c r="B18" s="293">
        <f t="shared" si="1"/>
        <v>23</v>
      </c>
      <c r="C18" s="293">
        <f t="shared" si="2"/>
        <v>17</v>
      </c>
      <c r="D18" s="296">
        <v>17</v>
      </c>
      <c r="E18" s="296">
        <v>0</v>
      </c>
      <c r="F18" s="296">
        <v>0</v>
      </c>
      <c r="G18" s="296">
        <v>0</v>
      </c>
      <c r="H18" s="294">
        <f t="shared" si="3"/>
        <v>6</v>
      </c>
      <c r="I18" s="296">
        <v>6</v>
      </c>
      <c r="J18" s="296">
        <v>0</v>
      </c>
      <c r="K18" s="296">
        <v>0</v>
      </c>
      <c r="L18" s="296">
        <v>0</v>
      </c>
      <c r="M18" s="296">
        <v>0</v>
      </c>
      <c r="N18" s="296">
        <v>0</v>
      </c>
      <c r="O18" s="296">
        <v>0</v>
      </c>
      <c r="P18" s="296">
        <v>0</v>
      </c>
      <c r="Q18" s="296">
        <v>0</v>
      </c>
      <c r="R18" s="296">
        <v>0</v>
      </c>
      <c r="S18" s="294">
        <f t="shared" si="4"/>
        <v>0</v>
      </c>
      <c r="T18" s="294"/>
      <c r="U18" s="294"/>
      <c r="V18" s="294"/>
      <c r="W18" s="294">
        <f t="shared" si="5"/>
        <v>0</v>
      </c>
      <c r="X18" s="294"/>
      <c r="Y18" s="294"/>
      <c r="Z18" s="294"/>
      <c r="AA18" s="294"/>
      <c r="AB18" s="294"/>
    </row>
    <row r="19" ht="29.1" customHeight="1" spans="1:28">
      <c r="A19" s="295" t="s">
        <v>465</v>
      </c>
      <c r="B19" s="293">
        <f t="shared" si="1"/>
        <v>1705</v>
      </c>
      <c r="C19" s="293">
        <f t="shared" si="2"/>
        <v>354</v>
      </c>
      <c r="D19" s="296">
        <v>0</v>
      </c>
      <c r="E19" s="296">
        <v>0</v>
      </c>
      <c r="F19" s="296">
        <v>354</v>
      </c>
      <c r="G19" s="296">
        <v>0</v>
      </c>
      <c r="H19" s="294">
        <f t="shared" si="3"/>
        <v>0</v>
      </c>
      <c r="I19" s="294"/>
      <c r="J19" s="294"/>
      <c r="K19" s="294"/>
      <c r="L19" s="294"/>
      <c r="M19" s="294"/>
      <c r="N19" s="294"/>
      <c r="O19" s="294"/>
      <c r="P19" s="294"/>
      <c r="Q19" s="294"/>
      <c r="R19" s="294"/>
      <c r="S19" s="294">
        <f t="shared" si="4"/>
        <v>1351</v>
      </c>
      <c r="T19" s="296">
        <v>1351</v>
      </c>
      <c r="U19" s="294"/>
      <c r="V19" s="294"/>
      <c r="W19" s="294">
        <f t="shared" si="5"/>
        <v>0</v>
      </c>
      <c r="X19" s="294"/>
      <c r="Y19" s="294"/>
      <c r="Z19" s="294"/>
      <c r="AA19" s="294"/>
      <c r="AB19" s="294"/>
    </row>
    <row r="20" ht="29.1" customHeight="1" spans="1:28">
      <c r="A20" s="295" t="s">
        <v>478</v>
      </c>
      <c r="B20" s="293">
        <f t="shared" si="1"/>
        <v>36</v>
      </c>
      <c r="C20" s="293">
        <f t="shared" si="2"/>
        <v>23</v>
      </c>
      <c r="D20" s="296">
        <v>23</v>
      </c>
      <c r="E20" s="296">
        <v>0</v>
      </c>
      <c r="F20" s="296">
        <v>0</v>
      </c>
      <c r="G20" s="296">
        <v>0</v>
      </c>
      <c r="H20" s="294">
        <f t="shared" si="3"/>
        <v>13</v>
      </c>
      <c r="I20" s="296">
        <v>13</v>
      </c>
      <c r="J20" s="296">
        <v>0</v>
      </c>
      <c r="K20" s="296">
        <v>0</v>
      </c>
      <c r="L20" s="296">
        <v>0</v>
      </c>
      <c r="M20" s="296">
        <v>0</v>
      </c>
      <c r="N20" s="296">
        <v>0</v>
      </c>
      <c r="O20" s="296">
        <v>0</v>
      </c>
      <c r="P20" s="296">
        <v>0</v>
      </c>
      <c r="Q20" s="296">
        <v>0</v>
      </c>
      <c r="R20" s="296">
        <v>0</v>
      </c>
      <c r="S20" s="294">
        <f t="shared" si="4"/>
        <v>0</v>
      </c>
      <c r="T20" s="294"/>
      <c r="U20" s="294"/>
      <c r="V20" s="294"/>
      <c r="W20" s="294">
        <f t="shared" si="5"/>
        <v>0</v>
      </c>
      <c r="X20" s="294"/>
      <c r="Y20" s="294"/>
      <c r="Z20" s="294"/>
      <c r="AA20" s="294"/>
      <c r="AB20" s="294"/>
    </row>
  </sheetData>
  <mergeCells count="8">
    <mergeCell ref="A2:V2"/>
    <mergeCell ref="AA3:AB3"/>
    <mergeCell ref="C4:G4"/>
    <mergeCell ref="H4:R4"/>
    <mergeCell ref="S4:V4"/>
    <mergeCell ref="W4:AB4"/>
    <mergeCell ref="A4:A5"/>
    <mergeCell ref="B4:B5"/>
  </mergeCells>
  <printOptions horizontalCentered="1"/>
  <pageMargins left="0.786805555555556" right="0.786805555555556" top="0.786805555555556" bottom="0.865277777777778" header="0.511805555555556" footer="0.511805555555556"/>
  <pageSetup paperSize="9" scale="65"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213"/>
  <sheetViews>
    <sheetView topLeftCell="A129" workbookViewId="0">
      <selection activeCell="A145" sqref="A145"/>
    </sheetView>
  </sheetViews>
  <sheetFormatPr defaultColWidth="9" defaultRowHeight="14.25" outlineLevelCol="1"/>
  <cols>
    <col min="1" max="1" width="43.625" customWidth="1"/>
    <col min="2" max="2" width="38" customWidth="1"/>
  </cols>
  <sheetData>
    <row r="1" spans="1:2">
      <c r="A1" s="255" t="s">
        <v>575</v>
      </c>
      <c r="B1" s="256"/>
    </row>
    <row r="2" ht="42.75" customHeight="1" spans="1:2">
      <c r="A2" s="257" t="s">
        <v>576</v>
      </c>
      <c r="B2" s="257"/>
    </row>
    <row r="3" ht="37.5" customHeight="1" spans="1:2">
      <c r="A3" s="258"/>
      <c r="B3" s="259" t="s">
        <v>49</v>
      </c>
    </row>
    <row r="4" spans="1:2">
      <c r="A4" s="260" t="s">
        <v>159</v>
      </c>
      <c r="B4" s="260" t="s">
        <v>577</v>
      </c>
    </row>
    <row r="5" spans="1:2">
      <c r="A5" s="261" t="s">
        <v>163</v>
      </c>
      <c r="B5" s="262">
        <f>B6+B34+B37+B40+B52+B63+B74+B81+B103+B117+B133+B140+B149+B157+B165+B170+B174+B184+B188+B192+B198+B207+B208+B210+B211</f>
        <v>6000</v>
      </c>
    </row>
    <row r="6" spans="1:2">
      <c r="A6" s="263" t="s">
        <v>578</v>
      </c>
      <c r="B6" s="153">
        <f>SUM(B7:B33)</f>
        <v>0</v>
      </c>
    </row>
    <row r="7" spans="1:2">
      <c r="A7" s="264" t="s">
        <v>579</v>
      </c>
      <c r="B7" s="265"/>
    </row>
    <row r="8" spans="1:2">
      <c r="A8" s="264" t="s">
        <v>580</v>
      </c>
      <c r="B8" s="265"/>
    </row>
    <row r="9" spans="1:2">
      <c r="A9" s="264" t="s">
        <v>581</v>
      </c>
      <c r="B9" s="265"/>
    </row>
    <row r="10" spans="1:2">
      <c r="A10" s="264" t="s">
        <v>582</v>
      </c>
      <c r="B10" s="265"/>
    </row>
    <row r="11" spans="1:2">
      <c r="A11" s="266" t="s">
        <v>583</v>
      </c>
      <c r="B11" s="265"/>
    </row>
    <row r="12" spans="1:2">
      <c r="A12" s="267" t="s">
        <v>584</v>
      </c>
      <c r="B12" s="265"/>
    </row>
    <row r="13" spans="1:2">
      <c r="A13" s="264" t="s">
        <v>585</v>
      </c>
      <c r="B13" s="265"/>
    </row>
    <row r="14" spans="1:2">
      <c r="A14" s="266" t="s">
        <v>586</v>
      </c>
      <c r="B14" s="265"/>
    </row>
    <row r="15" spans="1:2">
      <c r="A15" s="264" t="s">
        <v>587</v>
      </c>
      <c r="B15" s="265"/>
    </row>
    <row r="16" spans="1:2">
      <c r="A16" s="266" t="s">
        <v>588</v>
      </c>
      <c r="B16" s="265"/>
    </row>
    <row r="17" spans="1:2">
      <c r="A17" s="268" t="s">
        <v>589</v>
      </c>
      <c r="B17" s="265"/>
    </row>
    <row r="18" spans="1:2">
      <c r="A18" s="263" t="s">
        <v>590</v>
      </c>
      <c r="B18" s="265"/>
    </row>
    <row r="19" spans="1:2">
      <c r="A19" s="266" t="s">
        <v>591</v>
      </c>
      <c r="B19" s="265"/>
    </row>
    <row r="20" spans="1:2">
      <c r="A20" s="264" t="s">
        <v>592</v>
      </c>
      <c r="B20" s="265"/>
    </row>
    <row r="21" spans="1:2">
      <c r="A21" s="264" t="s">
        <v>593</v>
      </c>
      <c r="B21" s="265"/>
    </row>
    <row r="22" spans="1:2">
      <c r="A22" s="266" t="s">
        <v>594</v>
      </c>
      <c r="B22" s="265"/>
    </row>
    <row r="23" spans="1:2">
      <c r="A23" s="266" t="s">
        <v>595</v>
      </c>
      <c r="B23" s="265"/>
    </row>
    <row r="24" spans="1:2">
      <c r="A24" s="266" t="s">
        <v>596</v>
      </c>
      <c r="B24" s="265"/>
    </row>
    <row r="25" spans="1:2">
      <c r="A25" s="266" t="s">
        <v>597</v>
      </c>
      <c r="B25" s="265"/>
    </row>
    <row r="26" spans="1:2">
      <c r="A26" s="266" t="s">
        <v>598</v>
      </c>
      <c r="B26" s="265"/>
    </row>
    <row r="27" spans="1:2">
      <c r="A27" s="266" t="s">
        <v>599</v>
      </c>
      <c r="B27" s="265"/>
    </row>
    <row r="28" spans="1:2">
      <c r="A28" s="266" t="s">
        <v>600</v>
      </c>
      <c r="B28" s="265"/>
    </row>
    <row r="29" spans="1:2">
      <c r="A29" s="266" t="s">
        <v>601</v>
      </c>
      <c r="B29" s="265"/>
    </row>
    <row r="30" spans="1:2">
      <c r="A30" s="266" t="s">
        <v>228</v>
      </c>
      <c r="B30" s="265"/>
    </row>
    <row r="31" spans="1:2">
      <c r="A31" s="264" t="s">
        <v>602</v>
      </c>
      <c r="B31" s="265"/>
    </row>
    <row r="32" spans="1:2">
      <c r="A32" s="264" t="s">
        <v>603</v>
      </c>
      <c r="B32" s="265"/>
    </row>
    <row r="33" spans="1:2">
      <c r="A33" s="264" t="s">
        <v>237</v>
      </c>
      <c r="B33" s="265"/>
    </row>
    <row r="34" spans="1:2">
      <c r="A34" s="263" t="s">
        <v>604</v>
      </c>
      <c r="B34" s="153">
        <f t="shared" ref="B34" si="0">B35+B36</f>
        <v>0</v>
      </c>
    </row>
    <row r="35" spans="1:2">
      <c r="A35" s="264" t="s">
        <v>605</v>
      </c>
      <c r="B35" s="265"/>
    </row>
    <row r="36" spans="1:2">
      <c r="A36" s="264" t="s">
        <v>606</v>
      </c>
      <c r="B36" s="265"/>
    </row>
    <row r="37" spans="1:2">
      <c r="A37" s="263" t="s">
        <v>607</v>
      </c>
      <c r="B37" s="153">
        <f t="shared" ref="B37" si="1">B38+B39</f>
        <v>0</v>
      </c>
    </row>
    <row r="38" spans="1:2">
      <c r="A38" s="266" t="s">
        <v>608</v>
      </c>
      <c r="B38" s="265"/>
    </row>
    <row r="39" spans="1:2">
      <c r="A39" s="266" t="s">
        <v>609</v>
      </c>
      <c r="B39" s="265"/>
    </row>
    <row r="40" spans="1:2">
      <c r="A40" s="263" t="s">
        <v>610</v>
      </c>
      <c r="B40" s="153">
        <f>SUM(B41:B51)</f>
        <v>0</v>
      </c>
    </row>
    <row r="41" spans="1:2">
      <c r="A41" s="264" t="s">
        <v>246</v>
      </c>
      <c r="B41" s="265"/>
    </row>
    <row r="42" spans="1:2">
      <c r="A42" s="266" t="s">
        <v>611</v>
      </c>
      <c r="B42" s="153"/>
    </row>
    <row r="43" spans="1:2">
      <c r="A43" s="264" t="s">
        <v>612</v>
      </c>
      <c r="B43" s="153"/>
    </row>
    <row r="44" spans="1:2">
      <c r="A44" s="267" t="s">
        <v>613</v>
      </c>
      <c r="B44" s="153"/>
    </row>
    <row r="45" spans="1:2">
      <c r="A45" s="263" t="s">
        <v>614</v>
      </c>
      <c r="B45" s="153"/>
    </row>
    <row r="46" spans="1:2">
      <c r="A46" s="264" t="s">
        <v>615</v>
      </c>
      <c r="B46" s="153"/>
    </row>
    <row r="47" spans="1:2">
      <c r="A47" s="267" t="s">
        <v>616</v>
      </c>
      <c r="B47" s="153"/>
    </row>
    <row r="48" spans="1:2">
      <c r="A48" s="266" t="s">
        <v>617</v>
      </c>
      <c r="B48" s="153"/>
    </row>
    <row r="49" spans="1:2">
      <c r="A49" s="263" t="s">
        <v>618</v>
      </c>
      <c r="B49" s="153"/>
    </row>
    <row r="50" spans="1:2">
      <c r="A50" s="264" t="s">
        <v>619</v>
      </c>
      <c r="B50" s="153"/>
    </row>
    <row r="51" spans="1:2">
      <c r="A51" s="264" t="s">
        <v>620</v>
      </c>
      <c r="B51" s="153"/>
    </row>
    <row r="52" spans="1:2">
      <c r="A52" s="263" t="s">
        <v>621</v>
      </c>
      <c r="B52" s="153">
        <f t="shared" ref="B52" si="2">SUM(B53:B62)</f>
        <v>3289</v>
      </c>
    </row>
    <row r="53" spans="1:2">
      <c r="A53" s="266" t="s">
        <v>622</v>
      </c>
      <c r="B53" s="153"/>
    </row>
    <row r="54" spans="1:2">
      <c r="A54" s="264" t="s">
        <v>623</v>
      </c>
      <c r="B54" s="153">
        <v>3289</v>
      </c>
    </row>
    <row r="55" spans="1:2">
      <c r="A55" s="264" t="s">
        <v>624</v>
      </c>
      <c r="B55" s="153"/>
    </row>
    <row r="56" spans="1:2">
      <c r="A56" s="263" t="s">
        <v>625</v>
      </c>
      <c r="B56" s="153"/>
    </row>
    <row r="57" spans="1:2">
      <c r="A57" s="266" t="s">
        <v>626</v>
      </c>
      <c r="B57" s="153"/>
    </row>
    <row r="58" spans="1:2">
      <c r="A58" s="266" t="s">
        <v>627</v>
      </c>
      <c r="B58" s="153"/>
    </row>
    <row r="59" spans="1:2">
      <c r="A59" s="264" t="s">
        <v>628</v>
      </c>
      <c r="B59" s="153"/>
    </row>
    <row r="60" spans="1:2">
      <c r="A60" s="266" t="s">
        <v>629</v>
      </c>
      <c r="B60" s="153"/>
    </row>
    <row r="61" spans="1:2">
      <c r="A61" s="264" t="s">
        <v>630</v>
      </c>
      <c r="B61" s="153"/>
    </row>
    <row r="62" spans="1:2">
      <c r="A62" s="264" t="s">
        <v>274</v>
      </c>
      <c r="B62" s="153"/>
    </row>
    <row r="63" spans="1:2">
      <c r="A63" s="263" t="s">
        <v>631</v>
      </c>
      <c r="B63" s="153">
        <f t="shared" ref="B63" si="3">SUM(B64:B73)</f>
        <v>0</v>
      </c>
    </row>
    <row r="64" spans="1:2">
      <c r="A64" s="266" t="s">
        <v>632</v>
      </c>
      <c r="B64" s="153"/>
    </row>
    <row r="65" spans="1:2">
      <c r="A65" s="264" t="s">
        <v>633</v>
      </c>
      <c r="B65" s="153"/>
    </row>
    <row r="66" spans="1:2">
      <c r="A66" s="266" t="s">
        <v>634</v>
      </c>
      <c r="B66" s="153"/>
    </row>
    <row r="67" spans="1:2">
      <c r="A67" s="266" t="s">
        <v>635</v>
      </c>
      <c r="B67" s="153"/>
    </row>
    <row r="68" spans="1:2">
      <c r="A68" s="266" t="s">
        <v>636</v>
      </c>
      <c r="B68" s="153"/>
    </row>
    <row r="69" spans="1:2">
      <c r="A69" s="266" t="s">
        <v>637</v>
      </c>
      <c r="B69" s="153"/>
    </row>
    <row r="70" spans="1:2">
      <c r="A70" s="264" t="s">
        <v>638</v>
      </c>
      <c r="B70" s="153"/>
    </row>
    <row r="71" spans="1:2">
      <c r="A71" s="264" t="s">
        <v>639</v>
      </c>
      <c r="B71" s="153"/>
    </row>
    <row r="72" spans="1:2">
      <c r="A72" s="263" t="s">
        <v>640</v>
      </c>
      <c r="B72" s="153"/>
    </row>
    <row r="73" spans="1:2">
      <c r="A73" s="264" t="s">
        <v>281</v>
      </c>
      <c r="B73" s="153"/>
    </row>
    <row r="74" spans="1:2">
      <c r="A74" s="263" t="s">
        <v>641</v>
      </c>
      <c r="B74" s="153">
        <f t="shared" ref="B74" si="4">SUM(B75:B80)</f>
        <v>0</v>
      </c>
    </row>
    <row r="75" spans="1:2">
      <c r="A75" s="263" t="s">
        <v>642</v>
      </c>
      <c r="B75" s="153"/>
    </row>
    <row r="76" spans="1:2">
      <c r="A76" s="263" t="s">
        <v>643</v>
      </c>
      <c r="B76" s="153"/>
    </row>
    <row r="77" spans="1:2">
      <c r="A77" s="263" t="s">
        <v>644</v>
      </c>
      <c r="B77" s="153"/>
    </row>
    <row r="78" spans="1:2">
      <c r="A78" s="263" t="s">
        <v>645</v>
      </c>
      <c r="B78" s="153"/>
    </row>
    <row r="79" spans="1:2">
      <c r="A79" s="263" t="s">
        <v>646</v>
      </c>
      <c r="B79" s="153"/>
    </row>
    <row r="80" spans="1:2">
      <c r="A80" s="263" t="s">
        <v>288</v>
      </c>
      <c r="B80" s="153"/>
    </row>
    <row r="81" spans="1:2">
      <c r="A81" s="263" t="s">
        <v>647</v>
      </c>
      <c r="B81" s="153">
        <f>SUM(B82:B102)</f>
        <v>1407</v>
      </c>
    </row>
    <row r="82" spans="1:2">
      <c r="A82" s="263" t="s">
        <v>648</v>
      </c>
      <c r="B82" s="153"/>
    </row>
    <row r="83" spans="1:2">
      <c r="A83" s="263" t="s">
        <v>649</v>
      </c>
      <c r="B83" s="153">
        <v>310</v>
      </c>
    </row>
    <row r="84" spans="1:2">
      <c r="A84" s="263" t="s">
        <v>650</v>
      </c>
      <c r="B84" s="153"/>
    </row>
    <row r="85" spans="1:2">
      <c r="A85" s="263" t="s">
        <v>651</v>
      </c>
      <c r="B85" s="153"/>
    </row>
    <row r="86" spans="1:2">
      <c r="A86" s="263" t="s">
        <v>652</v>
      </c>
      <c r="B86" s="153"/>
    </row>
    <row r="87" spans="1:2">
      <c r="A87" s="263" t="s">
        <v>653</v>
      </c>
      <c r="B87" s="153"/>
    </row>
    <row r="88" spans="1:2">
      <c r="A88" s="263" t="s">
        <v>654</v>
      </c>
      <c r="B88" s="153">
        <v>239</v>
      </c>
    </row>
    <row r="89" spans="1:2">
      <c r="A89" s="263" t="s">
        <v>655</v>
      </c>
      <c r="B89" s="153"/>
    </row>
    <row r="90" spans="1:2">
      <c r="A90" s="263" t="s">
        <v>656</v>
      </c>
      <c r="B90" s="153">
        <v>185</v>
      </c>
    </row>
    <row r="91" spans="1:2">
      <c r="A91" s="263" t="s">
        <v>657</v>
      </c>
      <c r="B91" s="153"/>
    </row>
    <row r="92" spans="1:2">
      <c r="A92" s="263" t="s">
        <v>658</v>
      </c>
      <c r="B92" s="153"/>
    </row>
    <row r="93" spans="1:2">
      <c r="A93" s="263" t="s">
        <v>659</v>
      </c>
      <c r="B93" s="153"/>
    </row>
    <row r="94" spans="1:2">
      <c r="A94" s="263" t="s">
        <v>660</v>
      </c>
      <c r="B94" s="153"/>
    </row>
    <row r="95" spans="1:2">
      <c r="A95" s="263" t="s">
        <v>661</v>
      </c>
      <c r="B95" s="153"/>
    </row>
    <row r="96" spans="1:2">
      <c r="A96" s="263" t="s">
        <v>662</v>
      </c>
      <c r="B96" s="153"/>
    </row>
    <row r="97" spans="1:2">
      <c r="A97" s="263" t="s">
        <v>663</v>
      </c>
      <c r="B97" s="153"/>
    </row>
    <row r="98" spans="1:2">
      <c r="A98" s="263" t="s">
        <v>664</v>
      </c>
      <c r="B98" s="153"/>
    </row>
    <row r="99" spans="1:2">
      <c r="A99" s="263" t="s">
        <v>665</v>
      </c>
      <c r="B99" s="153"/>
    </row>
    <row r="100" spans="1:2">
      <c r="A100" s="269" t="s">
        <v>666</v>
      </c>
      <c r="B100" s="153"/>
    </row>
    <row r="101" spans="1:2">
      <c r="A101" s="263" t="s">
        <v>667</v>
      </c>
      <c r="B101" s="153"/>
    </row>
    <row r="102" spans="1:2">
      <c r="A102" s="263" t="s">
        <v>341</v>
      </c>
      <c r="B102" s="153">
        <v>673</v>
      </c>
    </row>
    <row r="103" spans="1:2">
      <c r="A103" s="263" t="s">
        <v>668</v>
      </c>
      <c r="B103" s="153">
        <f t="shared" ref="B103" si="5">SUM(B104:B116)</f>
        <v>1304</v>
      </c>
    </row>
    <row r="104" spans="1:2">
      <c r="A104" s="263" t="s">
        <v>669</v>
      </c>
      <c r="B104" s="153"/>
    </row>
    <row r="105" spans="1:2">
      <c r="A105" s="263" t="s">
        <v>670</v>
      </c>
      <c r="B105" s="153"/>
    </row>
    <row r="106" spans="1:2">
      <c r="A106" s="263" t="s">
        <v>671</v>
      </c>
      <c r="B106" s="153">
        <v>53</v>
      </c>
    </row>
    <row r="107" spans="1:2">
      <c r="A107" s="263" t="s">
        <v>672</v>
      </c>
      <c r="B107" s="153">
        <v>778</v>
      </c>
    </row>
    <row r="108" spans="1:2">
      <c r="A108" s="263" t="s">
        <v>673</v>
      </c>
      <c r="B108" s="153"/>
    </row>
    <row r="109" spans="1:2">
      <c r="A109" s="263" t="s">
        <v>674</v>
      </c>
      <c r="B109" s="153">
        <v>109</v>
      </c>
    </row>
    <row r="110" spans="1:2">
      <c r="A110" s="263" t="s">
        <v>675</v>
      </c>
      <c r="B110" s="153"/>
    </row>
    <row r="111" spans="1:2">
      <c r="A111" s="263" t="s">
        <v>676</v>
      </c>
      <c r="B111" s="153"/>
    </row>
    <row r="112" spans="1:2">
      <c r="A112" s="263" t="s">
        <v>677</v>
      </c>
      <c r="B112" s="153"/>
    </row>
    <row r="113" spans="1:2">
      <c r="A113" s="263" t="s">
        <v>678</v>
      </c>
      <c r="B113" s="153"/>
    </row>
    <row r="114" spans="1:2">
      <c r="A114" s="263" t="s">
        <v>679</v>
      </c>
      <c r="B114" s="153"/>
    </row>
    <row r="115" spans="1:2">
      <c r="A115" s="263" t="s">
        <v>680</v>
      </c>
      <c r="B115" s="153">
        <v>364</v>
      </c>
    </row>
    <row r="116" spans="1:2">
      <c r="A116" s="270" t="s">
        <v>374</v>
      </c>
      <c r="B116" s="153"/>
    </row>
    <row r="117" spans="1:2">
      <c r="A117" s="270" t="s">
        <v>681</v>
      </c>
      <c r="B117" s="153">
        <f t="shared" ref="B117" si="6">SUM(B118:B132)</f>
        <v>0</v>
      </c>
    </row>
    <row r="118" spans="1:2">
      <c r="A118" s="270" t="s">
        <v>682</v>
      </c>
      <c r="B118" s="153"/>
    </row>
    <row r="119" spans="1:2">
      <c r="A119" s="270" t="s">
        <v>683</v>
      </c>
      <c r="B119" s="153"/>
    </row>
    <row r="120" spans="1:2">
      <c r="A120" s="270" t="s">
        <v>684</v>
      </c>
      <c r="B120" s="153"/>
    </row>
    <row r="121" spans="1:2">
      <c r="A121" s="270" t="s">
        <v>685</v>
      </c>
      <c r="B121" s="153"/>
    </row>
    <row r="122" spans="1:2">
      <c r="A122" s="270" t="s">
        <v>686</v>
      </c>
      <c r="B122" s="153"/>
    </row>
    <row r="123" spans="1:2">
      <c r="A123" s="270" t="s">
        <v>687</v>
      </c>
      <c r="B123" s="153"/>
    </row>
    <row r="124" spans="1:2">
      <c r="A124" s="270" t="s">
        <v>688</v>
      </c>
      <c r="B124" s="153"/>
    </row>
    <row r="125" spans="1:2">
      <c r="A125" s="270" t="s">
        <v>689</v>
      </c>
      <c r="B125" s="153"/>
    </row>
    <row r="126" spans="1:2">
      <c r="A126" s="270" t="s">
        <v>690</v>
      </c>
      <c r="B126" s="153"/>
    </row>
    <row r="127" spans="1:2">
      <c r="A127" s="270" t="s">
        <v>691</v>
      </c>
      <c r="B127" s="153"/>
    </row>
    <row r="128" spans="1:2">
      <c r="A128" s="270" t="s">
        <v>692</v>
      </c>
      <c r="B128" s="153"/>
    </row>
    <row r="129" spans="1:2">
      <c r="A129" s="270" t="s">
        <v>693</v>
      </c>
      <c r="B129" s="153"/>
    </row>
    <row r="130" spans="1:2">
      <c r="A130" s="270" t="s">
        <v>694</v>
      </c>
      <c r="B130" s="153"/>
    </row>
    <row r="131" spans="1:2">
      <c r="A131" s="270" t="s">
        <v>695</v>
      </c>
      <c r="B131" s="153"/>
    </row>
    <row r="132" spans="1:2">
      <c r="A132" s="270" t="s">
        <v>384</v>
      </c>
      <c r="B132" s="153"/>
    </row>
    <row r="133" spans="1:2">
      <c r="A133" s="270" t="s">
        <v>696</v>
      </c>
      <c r="B133" s="153">
        <f t="shared" ref="B133" si="7">SUM(B134:B139)</f>
        <v>0</v>
      </c>
    </row>
    <row r="134" spans="1:2">
      <c r="A134" s="270" t="s">
        <v>697</v>
      </c>
      <c r="B134" s="153">
        <v>0</v>
      </c>
    </row>
    <row r="135" spans="1:2">
      <c r="A135" s="270" t="s">
        <v>390</v>
      </c>
      <c r="B135" s="153"/>
    </row>
    <row r="136" spans="1:2">
      <c r="A136" s="270" t="s">
        <v>698</v>
      </c>
      <c r="B136" s="153"/>
    </row>
    <row r="137" spans="1:2">
      <c r="A137" s="270" t="s">
        <v>392</v>
      </c>
      <c r="B137" s="153"/>
    </row>
    <row r="138" spans="1:2">
      <c r="A138" s="270" t="s">
        <v>699</v>
      </c>
      <c r="B138" s="153"/>
    </row>
    <row r="139" spans="1:2">
      <c r="A139" s="270" t="s">
        <v>393</v>
      </c>
      <c r="B139" s="153">
        <v>0</v>
      </c>
    </row>
    <row r="140" spans="1:2">
      <c r="A140" s="270" t="s">
        <v>700</v>
      </c>
      <c r="B140" s="153">
        <f t="shared" ref="B140" si="8">SUM(B141:B148)</f>
        <v>0</v>
      </c>
    </row>
    <row r="141" spans="1:2">
      <c r="A141" s="270" t="s">
        <v>701</v>
      </c>
      <c r="B141" s="153"/>
    </row>
    <row r="142" spans="1:2">
      <c r="A142" s="270" t="s">
        <v>702</v>
      </c>
      <c r="B142" s="153"/>
    </row>
    <row r="143" spans="1:2">
      <c r="A143" s="270" t="s">
        <v>703</v>
      </c>
      <c r="B143" s="153"/>
    </row>
    <row r="144" spans="1:2">
      <c r="A144" s="270" t="s">
        <v>704</v>
      </c>
      <c r="B144" s="153"/>
    </row>
    <row r="145" spans="1:2">
      <c r="A145" s="270" t="s">
        <v>705</v>
      </c>
      <c r="B145" s="153"/>
    </row>
    <row r="146" spans="1:2">
      <c r="A146" s="270" t="s">
        <v>706</v>
      </c>
      <c r="B146" s="153"/>
    </row>
    <row r="147" spans="1:2">
      <c r="A147" s="270" t="s">
        <v>707</v>
      </c>
      <c r="B147" s="153"/>
    </row>
    <row r="148" spans="1:2">
      <c r="A148" s="270" t="s">
        <v>432</v>
      </c>
      <c r="B148" s="153"/>
    </row>
    <row r="149" spans="1:2">
      <c r="A149" s="271" t="s">
        <v>708</v>
      </c>
      <c r="B149" s="153">
        <f t="shared" ref="B149" si="9">SUM(B150:B156)</f>
        <v>0</v>
      </c>
    </row>
    <row r="150" spans="1:2">
      <c r="A150" s="270" t="s">
        <v>709</v>
      </c>
      <c r="B150" s="153"/>
    </row>
    <row r="151" spans="1:2">
      <c r="A151" s="270" t="s">
        <v>710</v>
      </c>
      <c r="B151" s="153"/>
    </row>
    <row r="152" spans="1:2">
      <c r="A152" s="270" t="s">
        <v>711</v>
      </c>
      <c r="B152" s="153"/>
    </row>
    <row r="153" spans="1:2">
      <c r="A153" s="270" t="s">
        <v>712</v>
      </c>
      <c r="B153" s="153"/>
    </row>
    <row r="154" spans="1:2">
      <c r="A154" s="270" t="s">
        <v>713</v>
      </c>
      <c r="B154" s="153"/>
    </row>
    <row r="155" spans="1:2">
      <c r="A155" s="270" t="s">
        <v>714</v>
      </c>
      <c r="B155" s="153"/>
    </row>
    <row r="156" spans="1:2">
      <c r="A156" s="270" t="s">
        <v>715</v>
      </c>
      <c r="B156" s="153"/>
    </row>
    <row r="157" spans="1:2">
      <c r="A157" s="270" t="s">
        <v>716</v>
      </c>
      <c r="B157" s="153">
        <f t="shared" ref="B157" si="10">SUM(B158:B164)</f>
        <v>0</v>
      </c>
    </row>
    <row r="158" spans="1:2">
      <c r="A158" s="270" t="s">
        <v>717</v>
      </c>
      <c r="B158" s="153"/>
    </row>
    <row r="159" spans="1:2">
      <c r="A159" s="270" t="s">
        <v>718</v>
      </c>
      <c r="B159" s="153"/>
    </row>
    <row r="160" spans="1:2">
      <c r="A160" s="270" t="s">
        <v>719</v>
      </c>
      <c r="B160" s="153"/>
    </row>
    <row r="161" spans="1:2">
      <c r="A161" s="270" t="s">
        <v>720</v>
      </c>
      <c r="B161" s="153"/>
    </row>
    <row r="162" spans="1:2">
      <c r="A162" s="270" t="s">
        <v>721</v>
      </c>
      <c r="B162" s="153"/>
    </row>
    <row r="163" spans="1:2">
      <c r="A163" s="270" t="s">
        <v>722</v>
      </c>
      <c r="B163" s="153"/>
    </row>
    <row r="164" spans="1:2">
      <c r="A164" s="270" t="s">
        <v>723</v>
      </c>
      <c r="B164" s="153"/>
    </row>
    <row r="165" spans="1:2">
      <c r="A165" s="270" t="s">
        <v>724</v>
      </c>
      <c r="B165" s="153">
        <f t="shared" ref="B165" si="11">SUM(B166:B169)</f>
        <v>0</v>
      </c>
    </row>
    <row r="166" spans="1:2">
      <c r="A166" s="270" t="s">
        <v>725</v>
      </c>
      <c r="B166" s="153"/>
    </row>
    <row r="167" spans="1:2">
      <c r="A167" s="270" t="s">
        <v>726</v>
      </c>
      <c r="B167" s="153"/>
    </row>
    <row r="168" spans="1:2">
      <c r="A168" s="270" t="s">
        <v>451</v>
      </c>
      <c r="B168" s="153"/>
    </row>
    <row r="169" spans="1:2">
      <c r="A169" s="270" t="s">
        <v>451</v>
      </c>
      <c r="B169" s="153"/>
    </row>
    <row r="170" spans="1:2">
      <c r="A170" s="270" t="s">
        <v>727</v>
      </c>
      <c r="B170" s="153">
        <f t="shared" ref="B170" si="12">SUM(B171:B173)</f>
        <v>0</v>
      </c>
    </row>
    <row r="171" spans="1:2">
      <c r="A171" s="270" t="s">
        <v>728</v>
      </c>
      <c r="B171" s="153"/>
    </row>
    <row r="172" spans="1:2">
      <c r="A172" s="270" t="s">
        <v>729</v>
      </c>
      <c r="B172" s="153"/>
    </row>
    <row r="173" spans="1:2">
      <c r="A173" s="270" t="s">
        <v>455</v>
      </c>
      <c r="B173" s="153"/>
    </row>
    <row r="174" spans="1:2">
      <c r="A174" s="270" t="s">
        <v>730</v>
      </c>
      <c r="B174" s="153">
        <f t="shared" ref="B174" si="13">SUM(B175:B183)</f>
        <v>0</v>
      </c>
    </row>
    <row r="175" spans="1:2">
      <c r="A175" s="270" t="s">
        <v>731</v>
      </c>
      <c r="B175" s="153"/>
    </row>
    <row r="176" spans="1:2">
      <c r="A176" s="270" t="s">
        <v>732</v>
      </c>
      <c r="B176" s="153"/>
    </row>
    <row r="177" spans="1:2">
      <c r="A177" s="270" t="s">
        <v>733</v>
      </c>
      <c r="B177" s="153"/>
    </row>
    <row r="178" spans="1:2">
      <c r="A178" s="270" t="s">
        <v>734</v>
      </c>
      <c r="B178" s="153"/>
    </row>
    <row r="179" spans="1:2">
      <c r="A179" s="270" t="s">
        <v>735</v>
      </c>
      <c r="B179" s="153"/>
    </row>
    <row r="180" spans="1:2">
      <c r="A180" s="270" t="s">
        <v>736</v>
      </c>
      <c r="B180" s="153"/>
    </row>
    <row r="181" spans="1:2">
      <c r="A181" s="270" t="s">
        <v>737</v>
      </c>
      <c r="B181" s="153"/>
    </row>
    <row r="182" spans="1:2">
      <c r="A182" s="270" t="s">
        <v>738</v>
      </c>
      <c r="B182" s="153"/>
    </row>
    <row r="183" spans="1:2">
      <c r="A183" s="270" t="s">
        <v>494</v>
      </c>
      <c r="B183" s="153"/>
    </row>
    <row r="184" spans="1:2">
      <c r="A184" s="270" t="s">
        <v>739</v>
      </c>
      <c r="B184" s="153">
        <f t="shared" ref="B184" si="14">SUM(B185:B187)</f>
        <v>0</v>
      </c>
    </row>
    <row r="185" spans="1:2">
      <c r="A185" s="270" t="s">
        <v>740</v>
      </c>
      <c r="B185" s="153">
        <v>0</v>
      </c>
    </row>
    <row r="186" spans="1:2">
      <c r="A186" s="270" t="s">
        <v>741</v>
      </c>
      <c r="B186" s="153"/>
    </row>
    <row r="187" spans="1:2">
      <c r="A187" s="270" t="s">
        <v>463</v>
      </c>
      <c r="B187" s="153"/>
    </row>
    <row r="188" spans="1:2">
      <c r="A188" s="270" t="s">
        <v>742</v>
      </c>
      <c r="B188" s="153">
        <f t="shared" ref="B188" si="15">SUM(B189:B191)</f>
        <v>0</v>
      </c>
    </row>
    <row r="189" spans="1:2">
      <c r="A189" s="270" t="s">
        <v>743</v>
      </c>
      <c r="B189" s="153"/>
    </row>
    <row r="190" spans="1:2">
      <c r="A190" s="270" t="s">
        <v>744</v>
      </c>
      <c r="B190" s="153"/>
    </row>
    <row r="191" spans="1:2">
      <c r="A191" s="270" t="s">
        <v>745</v>
      </c>
      <c r="B191" s="153"/>
    </row>
    <row r="192" spans="1:2">
      <c r="A192" s="270" t="s">
        <v>746</v>
      </c>
      <c r="B192" s="153">
        <f t="shared" ref="B192" si="16">SUM(B193:B197)</f>
        <v>0</v>
      </c>
    </row>
    <row r="193" spans="1:2">
      <c r="A193" s="270" t="s">
        <v>747</v>
      </c>
      <c r="B193" s="153"/>
    </row>
    <row r="194" spans="1:2">
      <c r="A194" s="270" t="s">
        <v>748</v>
      </c>
      <c r="B194" s="153"/>
    </row>
    <row r="195" spans="1:2">
      <c r="A195" s="270" t="s">
        <v>749</v>
      </c>
      <c r="B195" s="153"/>
    </row>
    <row r="196" spans="1:2">
      <c r="A196" s="270" t="s">
        <v>750</v>
      </c>
      <c r="B196" s="153"/>
    </row>
    <row r="197" spans="1:2">
      <c r="A197" s="270" t="s">
        <v>751</v>
      </c>
      <c r="B197" s="153"/>
    </row>
    <row r="198" spans="1:2">
      <c r="A198" s="270" t="s">
        <v>752</v>
      </c>
      <c r="B198" s="153">
        <f t="shared" ref="B198" si="17">SUM(B199:B206)</f>
        <v>0</v>
      </c>
    </row>
    <row r="199" spans="1:2">
      <c r="A199" s="270" t="s">
        <v>753</v>
      </c>
      <c r="B199" s="153"/>
    </row>
    <row r="200" spans="1:2">
      <c r="A200" s="270" t="s">
        <v>754</v>
      </c>
      <c r="B200" s="153"/>
    </row>
    <row r="201" spans="1:2">
      <c r="A201" s="270" t="s">
        <v>755</v>
      </c>
      <c r="B201" s="153"/>
    </row>
    <row r="202" spans="1:2">
      <c r="A202" s="270" t="s">
        <v>756</v>
      </c>
      <c r="B202" s="153"/>
    </row>
    <row r="203" spans="1:2">
      <c r="A203" s="270" t="s">
        <v>757</v>
      </c>
      <c r="B203" s="153"/>
    </row>
    <row r="204" spans="1:2">
      <c r="A204" s="270" t="s">
        <v>758</v>
      </c>
      <c r="B204" s="153"/>
    </row>
    <row r="205" spans="1:2">
      <c r="A205" s="270" t="s">
        <v>759</v>
      </c>
      <c r="B205" s="153"/>
    </row>
    <row r="206" spans="1:2">
      <c r="A206" s="270" t="s">
        <v>760</v>
      </c>
      <c r="B206" s="153"/>
    </row>
    <row r="207" spans="1:2">
      <c r="A207" s="271" t="s">
        <v>761</v>
      </c>
      <c r="B207" s="153"/>
    </row>
    <row r="208" spans="1:2">
      <c r="A208" s="271" t="s">
        <v>762</v>
      </c>
      <c r="B208" s="153">
        <f t="shared" ref="B208" si="18">B209</f>
        <v>0</v>
      </c>
    </row>
    <row r="209" spans="1:2">
      <c r="A209" s="271" t="s">
        <v>763</v>
      </c>
      <c r="B209" s="153"/>
    </row>
    <row r="210" spans="1:2">
      <c r="A210" s="271" t="s">
        <v>764</v>
      </c>
      <c r="B210" s="153"/>
    </row>
    <row r="211" spans="1:2">
      <c r="A211" s="271" t="s">
        <v>765</v>
      </c>
      <c r="B211" s="153">
        <f>B212+B213</f>
        <v>0</v>
      </c>
    </row>
    <row r="212" spans="1:2">
      <c r="A212" s="271" t="s">
        <v>766</v>
      </c>
      <c r="B212" s="153"/>
    </row>
    <row r="213" spans="1:2">
      <c r="A213" s="271" t="s">
        <v>767</v>
      </c>
      <c r="B213" s="153"/>
    </row>
  </sheetData>
  <mergeCells count="1">
    <mergeCell ref="A2:B2"/>
  </mergeCells>
  <printOptions horizontalCentered="1"/>
  <pageMargins left="0.51" right="0.708661417322835" top="0.748031496062992"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Z48"/>
  <sheetViews>
    <sheetView showZeros="0" topLeftCell="A4" workbookViewId="0">
      <selection activeCell="A1" sqref="A1:C1"/>
    </sheetView>
  </sheetViews>
  <sheetFormatPr defaultColWidth="9" defaultRowHeight="12"/>
  <cols>
    <col min="1" max="1" width="17.25" style="235" customWidth="1"/>
    <col min="2" max="26" width="8.375" style="236" customWidth="1"/>
    <col min="27" max="16384" width="9" style="235"/>
  </cols>
  <sheetData>
    <row r="1" s="231" customFormat="1" ht="36.95" customHeight="1" spans="1:26">
      <c r="A1" s="54" t="s">
        <v>768</v>
      </c>
      <c r="B1" s="70"/>
      <c r="C1" s="70"/>
      <c r="D1" s="237"/>
      <c r="E1" s="237"/>
      <c r="F1" s="237"/>
      <c r="G1" s="237"/>
      <c r="H1" s="237"/>
      <c r="I1" s="237"/>
      <c r="J1" s="237"/>
      <c r="K1" s="237"/>
      <c r="L1" s="237"/>
      <c r="M1" s="237"/>
      <c r="N1" s="237"/>
      <c r="O1" s="237"/>
      <c r="P1" s="237"/>
      <c r="Q1" s="237"/>
      <c r="R1" s="237"/>
      <c r="S1" s="237"/>
      <c r="T1" s="237"/>
      <c r="U1" s="237"/>
      <c r="V1" s="237"/>
      <c r="W1" s="237"/>
      <c r="X1" s="237"/>
      <c r="Y1" s="237"/>
      <c r="Z1" s="237"/>
    </row>
    <row r="2" ht="39.95" customHeight="1" spans="1:26">
      <c r="A2" s="238" t="s">
        <v>769</v>
      </c>
      <c r="B2" s="238"/>
      <c r="C2" s="238"/>
      <c r="D2" s="238"/>
      <c r="E2" s="238"/>
      <c r="F2" s="238"/>
      <c r="G2" s="238"/>
      <c r="H2" s="238"/>
      <c r="I2" s="238"/>
      <c r="J2" s="238"/>
      <c r="K2" s="238"/>
      <c r="L2" s="238"/>
      <c r="M2" s="238"/>
      <c r="N2" s="238"/>
      <c r="O2" s="238"/>
      <c r="P2" s="238"/>
      <c r="Q2" s="238"/>
      <c r="R2" s="238"/>
      <c r="S2" s="238"/>
      <c r="T2" s="238"/>
      <c r="U2" s="238"/>
      <c r="V2" s="238"/>
      <c r="W2" s="238"/>
      <c r="X2" s="238"/>
      <c r="Y2" s="238"/>
      <c r="Z2" s="238"/>
    </row>
    <row r="3" s="186" customFormat="1" ht="30.95" customHeight="1" spans="1:26">
      <c r="A3" s="76"/>
      <c r="B3" s="77"/>
      <c r="C3" s="77"/>
      <c r="D3" s="77"/>
      <c r="E3" s="77"/>
      <c r="F3" s="77"/>
      <c r="G3" s="77"/>
      <c r="H3" s="77"/>
      <c r="I3" s="77"/>
      <c r="J3" s="70"/>
      <c r="K3" s="244"/>
      <c r="L3" s="245"/>
      <c r="M3" s="245"/>
      <c r="N3" s="245"/>
      <c r="O3" s="245"/>
      <c r="P3" s="70"/>
      <c r="Q3" s="252"/>
      <c r="R3" s="252"/>
      <c r="S3" s="252"/>
      <c r="T3" s="252"/>
      <c r="U3" s="252"/>
      <c r="V3" s="252"/>
      <c r="W3" s="252"/>
      <c r="X3" s="252"/>
      <c r="Y3" s="70" t="s">
        <v>49</v>
      </c>
      <c r="Z3" s="70"/>
    </row>
    <row r="4" s="232" customFormat="1" ht="54.95" customHeight="1" spans="1:26">
      <c r="A4" s="239" t="s">
        <v>770</v>
      </c>
      <c r="B4" s="239" t="s">
        <v>500</v>
      </c>
      <c r="C4" s="19" t="s">
        <v>566</v>
      </c>
      <c r="D4" s="19"/>
      <c r="E4" s="19"/>
      <c r="F4" s="19"/>
      <c r="G4" s="240" t="s">
        <v>502</v>
      </c>
      <c r="H4" s="241"/>
      <c r="I4" s="241"/>
      <c r="J4" s="241"/>
      <c r="K4" s="246"/>
      <c r="L4" s="247" t="s">
        <v>503</v>
      </c>
      <c r="M4" s="247"/>
      <c r="N4" s="247"/>
      <c r="O4" s="247"/>
      <c r="P4" s="247"/>
      <c r="Q4" s="248" t="s">
        <v>504</v>
      </c>
      <c r="R4" s="248"/>
      <c r="S4" s="248"/>
      <c r="T4" s="248"/>
      <c r="U4" s="253" t="s">
        <v>506</v>
      </c>
      <c r="V4" s="254"/>
      <c r="W4" s="248" t="s">
        <v>505</v>
      </c>
      <c r="X4" s="248"/>
      <c r="Y4" s="12" t="s">
        <v>509</v>
      </c>
      <c r="Z4" s="12"/>
    </row>
    <row r="5" s="233" customFormat="1" ht="75" customHeight="1" spans="1:26">
      <c r="A5" s="242"/>
      <c r="B5" s="242"/>
      <c r="C5" s="12" t="s">
        <v>146</v>
      </c>
      <c r="D5" s="12" t="s">
        <v>537</v>
      </c>
      <c r="E5" s="12" t="s">
        <v>539</v>
      </c>
      <c r="F5" s="12" t="s">
        <v>771</v>
      </c>
      <c r="G5" s="12" t="s">
        <v>146</v>
      </c>
      <c r="H5" s="12" t="s">
        <v>515</v>
      </c>
      <c r="I5" s="12" t="s">
        <v>518</v>
      </c>
      <c r="J5" s="12" t="s">
        <v>519</v>
      </c>
      <c r="K5" s="12" t="s">
        <v>523</v>
      </c>
      <c r="L5" s="248" t="s">
        <v>146</v>
      </c>
      <c r="M5" s="247" t="s">
        <v>528</v>
      </c>
      <c r="N5" s="247" t="s">
        <v>529</v>
      </c>
      <c r="O5" s="247" t="s">
        <v>525</v>
      </c>
      <c r="P5" s="247" t="s">
        <v>530</v>
      </c>
      <c r="Q5" s="247" t="s">
        <v>146</v>
      </c>
      <c r="R5" s="247" t="s">
        <v>531</v>
      </c>
      <c r="S5" s="247" t="s">
        <v>532</v>
      </c>
      <c r="T5" s="247" t="s">
        <v>568</v>
      </c>
      <c r="U5" s="247" t="s">
        <v>146</v>
      </c>
      <c r="V5" s="247" t="s">
        <v>772</v>
      </c>
      <c r="W5" s="247" t="s">
        <v>146</v>
      </c>
      <c r="X5" s="247" t="s">
        <v>533</v>
      </c>
      <c r="Y5" s="12" t="s">
        <v>146</v>
      </c>
      <c r="Z5" s="12" t="s">
        <v>543</v>
      </c>
    </row>
    <row r="6" s="234" customFormat="1" ht="27.95" customHeight="1" spans="1:26">
      <c r="A6" s="19" t="s">
        <v>163</v>
      </c>
      <c r="B6" s="23">
        <f>SUM(B7:B20)</f>
        <v>6000</v>
      </c>
      <c r="C6" s="23">
        <f t="shared" ref="C6:Z6" si="0">SUM(C7:C20)</f>
        <v>2711</v>
      </c>
      <c r="D6" s="23">
        <f t="shared" si="0"/>
        <v>1407</v>
      </c>
      <c r="E6" s="23">
        <f t="shared" si="0"/>
        <v>0</v>
      </c>
      <c r="F6" s="23">
        <f t="shared" si="0"/>
        <v>1304</v>
      </c>
      <c r="G6" s="23">
        <f t="shared" si="0"/>
        <v>0</v>
      </c>
      <c r="H6" s="23">
        <f t="shared" si="0"/>
        <v>0</v>
      </c>
      <c r="I6" s="23">
        <f t="shared" si="0"/>
        <v>0</v>
      </c>
      <c r="J6" s="23">
        <f t="shared" si="0"/>
        <v>0</v>
      </c>
      <c r="K6" s="23">
        <f t="shared" si="0"/>
        <v>0</v>
      </c>
      <c r="L6" s="23">
        <f t="shared" si="0"/>
        <v>0</v>
      </c>
      <c r="M6" s="23">
        <f t="shared" si="0"/>
        <v>0</v>
      </c>
      <c r="N6" s="23">
        <f t="shared" si="0"/>
        <v>0</v>
      </c>
      <c r="O6" s="23">
        <f t="shared" si="0"/>
        <v>0</v>
      </c>
      <c r="P6" s="23">
        <f t="shared" si="0"/>
        <v>0</v>
      </c>
      <c r="Q6" s="23">
        <f t="shared" si="0"/>
        <v>3289</v>
      </c>
      <c r="R6" s="23">
        <f t="shared" si="0"/>
        <v>0</v>
      </c>
      <c r="S6" s="23">
        <f t="shared" si="0"/>
        <v>3289</v>
      </c>
      <c r="T6" s="23">
        <f t="shared" si="0"/>
        <v>0</v>
      </c>
      <c r="U6" s="23">
        <f t="shared" si="0"/>
        <v>0</v>
      </c>
      <c r="V6" s="23">
        <f t="shared" si="0"/>
        <v>0</v>
      </c>
      <c r="W6" s="23">
        <f t="shared" si="0"/>
        <v>0</v>
      </c>
      <c r="X6" s="23">
        <f t="shared" si="0"/>
        <v>0</v>
      </c>
      <c r="Y6" s="23">
        <f t="shared" si="0"/>
        <v>0</v>
      </c>
      <c r="Z6" s="23">
        <f t="shared" si="0"/>
        <v>0</v>
      </c>
    </row>
    <row r="7" s="234" customFormat="1" ht="27.95" customHeight="1" spans="1:26">
      <c r="A7" s="14" t="s">
        <v>165</v>
      </c>
      <c r="B7" s="23">
        <f>C7+G7+L7+Q7+U7+W7+Y7</f>
        <v>0</v>
      </c>
      <c r="C7" s="23">
        <f>SUM(D7:F7)</f>
        <v>0</v>
      </c>
      <c r="D7" s="23"/>
      <c r="E7" s="23"/>
      <c r="F7" s="23"/>
      <c r="G7" s="23">
        <f>SUM(H7:K7)</f>
        <v>0</v>
      </c>
      <c r="H7" s="23"/>
      <c r="I7" s="23"/>
      <c r="J7" s="23"/>
      <c r="K7" s="23"/>
      <c r="L7" s="249">
        <f>SUM(M7:P7)</f>
        <v>0</v>
      </c>
      <c r="M7" s="250"/>
      <c r="N7" s="250"/>
      <c r="O7" s="251"/>
      <c r="P7" s="249"/>
      <c r="Q7" s="23">
        <f>S7+T7</f>
        <v>0</v>
      </c>
      <c r="R7" s="23"/>
      <c r="S7" s="23"/>
      <c r="T7" s="249"/>
      <c r="U7" s="249">
        <f>V7</f>
        <v>0</v>
      </c>
      <c r="V7" s="249"/>
      <c r="W7" s="23">
        <f>X7</f>
        <v>0</v>
      </c>
      <c r="X7" s="249"/>
      <c r="Y7" s="23">
        <f>Z7</f>
        <v>0</v>
      </c>
      <c r="Z7" s="23"/>
    </row>
    <row r="8" s="234" customFormat="1" ht="27.95" customHeight="1" spans="1:26">
      <c r="A8" s="14" t="s">
        <v>244</v>
      </c>
      <c r="B8" s="23">
        <f t="shared" ref="B8:B20" si="1">C8+G8+L8+Q8+U8+W8+Y8</f>
        <v>0</v>
      </c>
      <c r="C8" s="23">
        <f>SUM(D8:F8)</f>
        <v>0</v>
      </c>
      <c r="D8" s="23"/>
      <c r="E8" s="23"/>
      <c r="F8" s="23"/>
      <c r="G8" s="23">
        <f>SUM(H8:K8)</f>
        <v>0</v>
      </c>
      <c r="H8" s="23"/>
      <c r="I8" s="23"/>
      <c r="J8" s="23"/>
      <c r="K8" s="23"/>
      <c r="L8" s="249">
        <f>SUM(M8:P8)</f>
        <v>0</v>
      </c>
      <c r="M8" s="250"/>
      <c r="N8" s="250"/>
      <c r="O8" s="251"/>
      <c r="P8" s="249"/>
      <c r="Q8" s="23">
        <f>S8+T8+R8</f>
        <v>0</v>
      </c>
      <c r="R8" s="23"/>
      <c r="S8" s="23"/>
      <c r="T8" s="249"/>
      <c r="U8" s="249">
        <f t="shared" ref="U8:U20" si="2">V8</f>
        <v>0</v>
      </c>
      <c r="V8" s="249"/>
      <c r="W8" s="23">
        <f t="shared" ref="W8:W20" si="3">X8</f>
        <v>0</v>
      </c>
      <c r="X8" s="249"/>
      <c r="Y8" s="23">
        <f t="shared" ref="Y8:Y20" si="4">Z8</f>
        <v>0</v>
      </c>
      <c r="Z8" s="23"/>
    </row>
    <row r="9" s="234" customFormat="1" ht="27.95" customHeight="1" spans="1:26">
      <c r="A9" s="14" t="s">
        <v>256</v>
      </c>
      <c r="B9" s="23">
        <f t="shared" si="1"/>
        <v>3289</v>
      </c>
      <c r="C9" s="23">
        <f>SUM(D9:F9)</f>
        <v>0</v>
      </c>
      <c r="D9" s="23"/>
      <c r="E9" s="23"/>
      <c r="F9" s="23"/>
      <c r="G9" s="23">
        <f>SUM(H9:K9)</f>
        <v>0</v>
      </c>
      <c r="H9" s="23"/>
      <c r="I9" s="23"/>
      <c r="J9" s="23"/>
      <c r="K9" s="23"/>
      <c r="L9" s="249">
        <f>SUM(M9:P9)</f>
        <v>0</v>
      </c>
      <c r="M9" s="250"/>
      <c r="N9" s="250"/>
      <c r="O9" s="250"/>
      <c r="P9" s="249"/>
      <c r="Q9" s="23">
        <f>S9+T9+R9</f>
        <v>3289</v>
      </c>
      <c r="R9" s="23"/>
      <c r="S9" s="23">
        <v>3289</v>
      </c>
      <c r="T9" s="249"/>
      <c r="U9" s="249">
        <f t="shared" si="2"/>
        <v>0</v>
      </c>
      <c r="V9" s="249"/>
      <c r="W9" s="23">
        <f t="shared" si="3"/>
        <v>0</v>
      </c>
      <c r="X9" s="249"/>
      <c r="Y9" s="23">
        <f t="shared" si="4"/>
        <v>0</v>
      </c>
      <c r="Z9" s="23"/>
    </row>
    <row r="10" s="234" customFormat="1" ht="27.95" customHeight="1" spans="1:26">
      <c r="A10" s="14" t="s">
        <v>276</v>
      </c>
      <c r="B10" s="23">
        <f t="shared" si="1"/>
        <v>0</v>
      </c>
      <c r="C10" s="23"/>
      <c r="D10" s="23"/>
      <c r="E10" s="23"/>
      <c r="F10" s="23"/>
      <c r="G10" s="23"/>
      <c r="H10" s="23"/>
      <c r="I10" s="23"/>
      <c r="J10" s="23"/>
      <c r="K10" s="23"/>
      <c r="L10" s="249"/>
      <c r="M10" s="250"/>
      <c r="N10" s="250"/>
      <c r="O10" s="250"/>
      <c r="P10" s="249"/>
      <c r="Q10" s="23"/>
      <c r="R10" s="23"/>
      <c r="S10" s="23"/>
      <c r="T10" s="249"/>
      <c r="U10" s="249">
        <f t="shared" si="2"/>
        <v>0</v>
      </c>
      <c r="V10" s="249"/>
      <c r="W10" s="23">
        <f t="shared" si="3"/>
        <v>0</v>
      </c>
      <c r="X10" s="249"/>
      <c r="Y10" s="23">
        <f t="shared" si="4"/>
        <v>0</v>
      </c>
      <c r="Z10" s="23"/>
    </row>
    <row r="11" s="234" customFormat="1" ht="27.95" customHeight="1" spans="1:26">
      <c r="A11" s="192" t="s">
        <v>283</v>
      </c>
      <c r="B11" s="23">
        <f t="shared" si="1"/>
        <v>0</v>
      </c>
      <c r="C11" s="23">
        <f t="shared" ref="C11:C18" si="5">SUM(D11:F11)</f>
        <v>0</v>
      </c>
      <c r="D11" s="23"/>
      <c r="E11" s="23"/>
      <c r="F11" s="23"/>
      <c r="G11" s="23">
        <f t="shared" ref="G11:G18" si="6">SUM(H11:K11)</f>
        <v>0</v>
      </c>
      <c r="H11" s="23"/>
      <c r="I11" s="23"/>
      <c r="J11" s="23"/>
      <c r="K11" s="23"/>
      <c r="L11" s="249">
        <f t="shared" ref="L11:L20" si="7">SUM(M11:P11)</f>
        <v>0</v>
      </c>
      <c r="M11" s="251"/>
      <c r="N11" s="251"/>
      <c r="O11" s="250"/>
      <c r="P11" s="249"/>
      <c r="Q11" s="23">
        <f t="shared" ref="Q11:Q18" si="8">S11+T11</f>
        <v>0</v>
      </c>
      <c r="R11" s="23"/>
      <c r="S11" s="23"/>
      <c r="T11" s="249"/>
      <c r="U11" s="249">
        <f t="shared" si="2"/>
        <v>0</v>
      </c>
      <c r="V11" s="249"/>
      <c r="W11" s="23">
        <f t="shared" si="3"/>
        <v>0</v>
      </c>
      <c r="X11" s="249"/>
      <c r="Y11" s="23">
        <f t="shared" si="4"/>
        <v>0</v>
      </c>
      <c r="Z11" s="23"/>
    </row>
    <row r="12" s="234" customFormat="1" ht="27.95" customHeight="1" spans="1:26">
      <c r="A12" s="14" t="s">
        <v>297</v>
      </c>
      <c r="B12" s="23">
        <f t="shared" si="1"/>
        <v>1407</v>
      </c>
      <c r="C12" s="23">
        <f t="shared" si="5"/>
        <v>1407</v>
      </c>
      <c r="D12" s="23">
        <v>1407</v>
      </c>
      <c r="E12" s="23"/>
      <c r="F12" s="23"/>
      <c r="G12" s="23">
        <f t="shared" si="6"/>
        <v>0</v>
      </c>
      <c r="H12" s="23"/>
      <c r="I12" s="23"/>
      <c r="J12" s="23"/>
      <c r="K12" s="23"/>
      <c r="L12" s="249">
        <f t="shared" si="7"/>
        <v>0</v>
      </c>
      <c r="M12" s="251"/>
      <c r="N12" s="251"/>
      <c r="O12" s="250"/>
      <c r="P12" s="249"/>
      <c r="Q12" s="23">
        <f t="shared" si="8"/>
        <v>0</v>
      </c>
      <c r="R12" s="23"/>
      <c r="S12" s="23"/>
      <c r="T12" s="249"/>
      <c r="U12" s="249">
        <f t="shared" si="2"/>
        <v>0</v>
      </c>
      <c r="V12" s="249"/>
      <c r="W12" s="23">
        <f t="shared" si="3"/>
        <v>0</v>
      </c>
      <c r="X12" s="249"/>
      <c r="Y12" s="23">
        <f t="shared" si="4"/>
        <v>0</v>
      </c>
      <c r="Z12" s="23"/>
    </row>
    <row r="13" s="234" customFormat="1" ht="27.95" customHeight="1" spans="1:26">
      <c r="A13" s="14" t="s">
        <v>343</v>
      </c>
      <c r="B13" s="23">
        <f t="shared" si="1"/>
        <v>1304</v>
      </c>
      <c r="C13" s="23">
        <f t="shared" si="5"/>
        <v>1304</v>
      </c>
      <c r="D13" s="23"/>
      <c r="E13" s="23"/>
      <c r="F13" s="23">
        <v>1304</v>
      </c>
      <c r="G13" s="23">
        <f t="shared" si="6"/>
        <v>0</v>
      </c>
      <c r="H13" s="23"/>
      <c r="I13" s="23"/>
      <c r="J13" s="23"/>
      <c r="K13" s="23"/>
      <c r="L13" s="249">
        <f t="shared" si="7"/>
        <v>0</v>
      </c>
      <c r="M13" s="251"/>
      <c r="N13" s="251"/>
      <c r="O13" s="250"/>
      <c r="P13" s="249"/>
      <c r="Q13" s="23">
        <f t="shared" si="8"/>
        <v>0</v>
      </c>
      <c r="R13" s="23"/>
      <c r="S13" s="23"/>
      <c r="T13" s="249"/>
      <c r="U13" s="249">
        <f t="shared" si="2"/>
        <v>0</v>
      </c>
      <c r="V13" s="249"/>
      <c r="W13" s="23">
        <f t="shared" si="3"/>
        <v>0</v>
      </c>
      <c r="X13" s="249"/>
      <c r="Y13" s="23">
        <f t="shared" si="4"/>
        <v>0</v>
      </c>
      <c r="Z13" s="23"/>
    </row>
    <row r="14" s="234" customFormat="1" ht="27.95" customHeight="1" spans="1:26">
      <c r="A14" s="14" t="s">
        <v>376</v>
      </c>
      <c r="B14" s="23">
        <f t="shared" si="1"/>
        <v>0</v>
      </c>
      <c r="C14" s="23">
        <f t="shared" si="5"/>
        <v>0</v>
      </c>
      <c r="D14" s="23"/>
      <c r="E14" s="23"/>
      <c r="F14" s="23"/>
      <c r="G14" s="23">
        <f t="shared" si="6"/>
        <v>0</v>
      </c>
      <c r="H14" s="23"/>
      <c r="I14" s="23"/>
      <c r="J14" s="23"/>
      <c r="K14" s="23"/>
      <c r="L14" s="249">
        <f t="shared" si="7"/>
        <v>0</v>
      </c>
      <c r="M14" s="251"/>
      <c r="N14" s="251"/>
      <c r="O14" s="250"/>
      <c r="P14" s="249"/>
      <c r="Q14" s="23">
        <f t="shared" si="8"/>
        <v>0</v>
      </c>
      <c r="R14" s="23"/>
      <c r="S14" s="23"/>
      <c r="T14" s="249"/>
      <c r="U14" s="249">
        <f t="shared" si="2"/>
        <v>0</v>
      </c>
      <c r="V14" s="249"/>
      <c r="W14" s="23">
        <f t="shared" si="3"/>
        <v>0</v>
      </c>
      <c r="X14" s="249"/>
      <c r="Y14" s="23">
        <f t="shared" si="4"/>
        <v>0</v>
      </c>
      <c r="Z14" s="23"/>
    </row>
    <row r="15" s="234" customFormat="1" ht="27.95" customHeight="1" spans="1:26">
      <c r="A15" s="14" t="s">
        <v>386</v>
      </c>
      <c r="B15" s="23">
        <f t="shared" si="1"/>
        <v>0</v>
      </c>
      <c r="C15" s="23">
        <f t="shared" si="5"/>
        <v>0</v>
      </c>
      <c r="D15" s="23"/>
      <c r="E15" s="23"/>
      <c r="F15" s="23"/>
      <c r="G15" s="23">
        <f t="shared" si="6"/>
        <v>0</v>
      </c>
      <c r="H15" s="23"/>
      <c r="I15" s="23"/>
      <c r="J15" s="23"/>
      <c r="K15" s="23"/>
      <c r="L15" s="249">
        <f t="shared" si="7"/>
        <v>0</v>
      </c>
      <c r="M15" s="250"/>
      <c r="N15" s="250"/>
      <c r="O15" s="249"/>
      <c r="P15" s="249"/>
      <c r="Q15" s="23">
        <f t="shared" si="8"/>
        <v>0</v>
      </c>
      <c r="R15" s="23"/>
      <c r="S15" s="23"/>
      <c r="T15" s="249"/>
      <c r="U15" s="249">
        <f t="shared" si="2"/>
        <v>0</v>
      </c>
      <c r="V15" s="249"/>
      <c r="W15" s="23">
        <f t="shared" si="3"/>
        <v>0</v>
      </c>
      <c r="X15" s="249"/>
      <c r="Y15" s="23">
        <f t="shared" si="4"/>
        <v>0</v>
      </c>
      <c r="Z15" s="23"/>
    </row>
    <row r="16" s="234" customFormat="1" ht="27.95" customHeight="1" spans="1:26">
      <c r="A16" s="14" t="s">
        <v>395</v>
      </c>
      <c r="B16" s="23">
        <f t="shared" si="1"/>
        <v>0</v>
      </c>
      <c r="C16" s="23">
        <f t="shared" si="5"/>
        <v>0</v>
      </c>
      <c r="D16" s="23"/>
      <c r="E16" s="23"/>
      <c r="F16" s="23"/>
      <c r="G16" s="23">
        <f t="shared" si="6"/>
        <v>0</v>
      </c>
      <c r="H16" s="23"/>
      <c r="I16" s="23"/>
      <c r="J16" s="23"/>
      <c r="K16" s="23"/>
      <c r="L16" s="249">
        <f t="shared" si="7"/>
        <v>0</v>
      </c>
      <c r="M16" s="251"/>
      <c r="N16" s="251"/>
      <c r="O16" s="250"/>
      <c r="P16" s="249"/>
      <c r="Q16" s="23">
        <f t="shared" si="8"/>
        <v>0</v>
      </c>
      <c r="R16" s="23"/>
      <c r="S16" s="23"/>
      <c r="T16" s="249"/>
      <c r="U16" s="249">
        <f t="shared" si="2"/>
        <v>0</v>
      </c>
      <c r="V16" s="249"/>
      <c r="W16" s="23">
        <f t="shared" si="3"/>
        <v>0</v>
      </c>
      <c r="X16" s="249"/>
      <c r="Y16" s="23">
        <f t="shared" si="4"/>
        <v>0</v>
      </c>
      <c r="Z16" s="23"/>
    </row>
    <row r="17" s="234" customFormat="1" ht="27.95" customHeight="1" spans="1:26">
      <c r="A17" s="14" t="s">
        <v>773</v>
      </c>
      <c r="B17" s="23">
        <f t="shared" si="1"/>
        <v>0</v>
      </c>
      <c r="C17" s="23">
        <f t="shared" si="5"/>
        <v>0</v>
      </c>
      <c r="D17" s="23"/>
      <c r="E17" s="23"/>
      <c r="F17" s="23"/>
      <c r="G17" s="23">
        <f t="shared" si="6"/>
        <v>0</v>
      </c>
      <c r="H17" s="23"/>
      <c r="I17" s="23"/>
      <c r="J17" s="23"/>
      <c r="K17" s="23"/>
      <c r="L17" s="249">
        <f t="shared" si="7"/>
        <v>0</v>
      </c>
      <c r="M17" s="251"/>
      <c r="N17" s="251"/>
      <c r="O17" s="250"/>
      <c r="P17" s="249"/>
      <c r="Q17" s="23">
        <f t="shared" si="8"/>
        <v>0</v>
      </c>
      <c r="R17" s="23"/>
      <c r="S17" s="23"/>
      <c r="T17" s="249"/>
      <c r="U17" s="249">
        <f t="shared" si="2"/>
        <v>0</v>
      </c>
      <c r="V17" s="249"/>
      <c r="W17" s="23">
        <f t="shared" si="3"/>
        <v>0</v>
      </c>
      <c r="X17" s="249"/>
      <c r="Y17" s="23">
        <f t="shared" si="4"/>
        <v>0</v>
      </c>
      <c r="Z17" s="23"/>
    </row>
    <row r="18" s="234" customFormat="1" ht="27.95" customHeight="1" spans="1:26">
      <c r="A18" s="14" t="s">
        <v>448</v>
      </c>
      <c r="B18" s="23">
        <f t="shared" si="1"/>
        <v>0</v>
      </c>
      <c r="C18" s="23">
        <f t="shared" si="5"/>
        <v>0</v>
      </c>
      <c r="D18" s="23"/>
      <c r="E18" s="23"/>
      <c r="F18" s="23"/>
      <c r="G18" s="23">
        <f t="shared" si="6"/>
        <v>0</v>
      </c>
      <c r="H18" s="23"/>
      <c r="I18" s="23"/>
      <c r="J18" s="23"/>
      <c r="K18" s="23"/>
      <c r="L18" s="249">
        <f t="shared" si="7"/>
        <v>0</v>
      </c>
      <c r="M18" s="251"/>
      <c r="N18" s="251"/>
      <c r="O18" s="250"/>
      <c r="P18" s="249"/>
      <c r="Q18" s="23">
        <f t="shared" si="8"/>
        <v>0</v>
      </c>
      <c r="R18" s="23"/>
      <c r="S18" s="23"/>
      <c r="T18" s="249"/>
      <c r="U18" s="249">
        <f t="shared" si="2"/>
        <v>0</v>
      </c>
      <c r="V18" s="249"/>
      <c r="W18" s="23">
        <f t="shared" si="3"/>
        <v>0</v>
      </c>
      <c r="X18" s="249"/>
      <c r="Y18" s="23">
        <f t="shared" si="4"/>
        <v>0</v>
      </c>
      <c r="Z18" s="23"/>
    </row>
    <row r="19" s="234" customFormat="1" ht="27.95" customHeight="1" spans="1:26">
      <c r="A19" s="14" t="s">
        <v>453</v>
      </c>
      <c r="B19" s="23">
        <f t="shared" si="1"/>
        <v>0</v>
      </c>
      <c r="C19" s="23"/>
      <c r="D19" s="23"/>
      <c r="E19" s="23"/>
      <c r="F19" s="23"/>
      <c r="G19" s="23"/>
      <c r="H19" s="23"/>
      <c r="I19" s="23"/>
      <c r="J19" s="23"/>
      <c r="K19" s="23"/>
      <c r="L19" s="249">
        <f t="shared" si="7"/>
        <v>0</v>
      </c>
      <c r="M19" s="251"/>
      <c r="N19" s="251"/>
      <c r="O19" s="250"/>
      <c r="P19" s="249"/>
      <c r="Q19" s="23"/>
      <c r="R19" s="23"/>
      <c r="S19" s="23"/>
      <c r="T19" s="249"/>
      <c r="U19" s="249">
        <f t="shared" si="2"/>
        <v>0</v>
      </c>
      <c r="V19" s="249"/>
      <c r="W19" s="23">
        <f t="shared" si="3"/>
        <v>0</v>
      </c>
      <c r="X19" s="249"/>
      <c r="Y19" s="23">
        <f t="shared" si="4"/>
        <v>0</v>
      </c>
      <c r="Z19" s="23"/>
    </row>
    <row r="20" s="234" customFormat="1" ht="27.95" customHeight="1" spans="1:26">
      <c r="A20" s="14" t="s">
        <v>465</v>
      </c>
      <c r="B20" s="23">
        <f t="shared" si="1"/>
        <v>0</v>
      </c>
      <c r="C20" s="23">
        <f>SUM(D20:F20)</f>
        <v>0</v>
      </c>
      <c r="D20" s="23"/>
      <c r="E20" s="23"/>
      <c r="F20" s="23"/>
      <c r="G20" s="23">
        <f>SUM(H20:K20)</f>
        <v>0</v>
      </c>
      <c r="H20" s="23"/>
      <c r="I20" s="23"/>
      <c r="J20" s="23"/>
      <c r="K20" s="23"/>
      <c r="L20" s="249">
        <f t="shared" si="7"/>
        <v>0</v>
      </c>
      <c r="M20" s="251"/>
      <c r="N20" s="251"/>
      <c r="O20" s="250"/>
      <c r="P20" s="249"/>
      <c r="Q20" s="23"/>
      <c r="R20" s="23"/>
      <c r="S20" s="23"/>
      <c r="T20" s="249"/>
      <c r="U20" s="249">
        <f t="shared" si="2"/>
        <v>0</v>
      </c>
      <c r="V20" s="249"/>
      <c r="W20" s="23">
        <f t="shared" si="3"/>
        <v>0</v>
      </c>
      <c r="X20" s="249"/>
      <c r="Y20" s="23">
        <f t="shared" si="4"/>
        <v>0</v>
      </c>
      <c r="Z20" s="23"/>
    </row>
    <row r="21" ht="27.95" customHeight="1" spans="1:9">
      <c r="A21" s="243"/>
      <c r="B21" s="230"/>
      <c r="C21" s="230"/>
      <c r="D21" s="230"/>
      <c r="E21" s="230"/>
      <c r="F21" s="230"/>
      <c r="G21" s="230"/>
      <c r="H21" s="230"/>
      <c r="I21" s="230"/>
    </row>
    <row r="22" ht="27.95" customHeight="1" spans="1:9">
      <c r="A22" s="243"/>
      <c r="B22" s="230"/>
      <c r="C22" s="230"/>
      <c r="D22" s="230"/>
      <c r="E22" s="230"/>
      <c r="F22" s="230"/>
      <c r="G22" s="230"/>
      <c r="H22" s="230"/>
      <c r="I22" s="230"/>
    </row>
    <row r="23" ht="30" customHeight="1" spans="1:9">
      <c r="A23" s="243"/>
      <c r="B23" s="230"/>
      <c r="C23" s="230"/>
      <c r="D23" s="230"/>
      <c r="E23" s="230"/>
      <c r="F23" s="230"/>
      <c r="G23" s="230"/>
      <c r="H23" s="230"/>
      <c r="I23" s="230"/>
    </row>
    <row r="24" ht="30" customHeight="1" spans="1:9">
      <c r="A24" s="243"/>
      <c r="B24" s="230"/>
      <c r="C24" s="230"/>
      <c r="D24" s="230"/>
      <c r="E24" s="230"/>
      <c r="F24" s="230"/>
      <c r="G24" s="230"/>
      <c r="H24" s="230"/>
      <c r="I24" s="230"/>
    </row>
    <row r="25" ht="30" customHeight="1" spans="1:9">
      <c r="A25" s="243"/>
      <c r="B25" s="230"/>
      <c r="C25" s="230"/>
      <c r="D25" s="230"/>
      <c r="E25" s="230"/>
      <c r="F25" s="230"/>
      <c r="G25" s="230"/>
      <c r="H25" s="230"/>
      <c r="I25" s="230"/>
    </row>
    <row r="26" ht="30" customHeight="1" spans="1:9">
      <c r="A26" s="243"/>
      <c r="B26" s="230"/>
      <c r="C26" s="230"/>
      <c r="D26" s="230"/>
      <c r="E26" s="230"/>
      <c r="F26" s="230"/>
      <c r="G26" s="230"/>
      <c r="H26" s="230"/>
      <c r="I26" s="230"/>
    </row>
    <row r="27" ht="30" customHeight="1" spans="1:9">
      <c r="A27" s="243"/>
      <c r="B27" s="230"/>
      <c r="C27" s="230"/>
      <c r="D27" s="230"/>
      <c r="E27" s="230"/>
      <c r="F27" s="230"/>
      <c r="G27" s="230"/>
      <c r="H27" s="230"/>
      <c r="I27" s="230"/>
    </row>
    <row r="28" ht="30" customHeight="1" spans="1:9">
      <c r="A28" s="243"/>
      <c r="B28" s="230"/>
      <c r="C28" s="230"/>
      <c r="D28" s="230"/>
      <c r="E28" s="230"/>
      <c r="F28" s="230"/>
      <c r="G28" s="230"/>
      <c r="H28" s="230"/>
      <c r="I28" s="230"/>
    </row>
    <row r="29" ht="30" customHeight="1" spans="1:9">
      <c r="A29" s="243"/>
      <c r="B29" s="230"/>
      <c r="C29" s="230"/>
      <c r="D29" s="230"/>
      <c r="E29" s="230"/>
      <c r="F29" s="230"/>
      <c r="G29" s="230"/>
      <c r="H29" s="230"/>
      <c r="I29" s="230"/>
    </row>
    <row r="30" ht="30" customHeight="1" spans="1:9">
      <c r="A30" s="243"/>
      <c r="B30" s="230"/>
      <c r="C30" s="230"/>
      <c r="D30" s="230"/>
      <c r="E30" s="230"/>
      <c r="F30" s="230"/>
      <c r="G30" s="230"/>
      <c r="H30" s="230"/>
      <c r="I30" s="230"/>
    </row>
    <row r="31" ht="30" customHeight="1" spans="1:9">
      <c r="A31" s="243"/>
      <c r="B31" s="230"/>
      <c r="C31" s="230"/>
      <c r="D31" s="230"/>
      <c r="E31" s="230"/>
      <c r="F31" s="230"/>
      <c r="G31" s="230"/>
      <c r="H31" s="230"/>
      <c r="I31" s="230"/>
    </row>
    <row r="32" ht="30" customHeight="1" spans="1:9">
      <c r="A32" s="243"/>
      <c r="B32" s="230"/>
      <c r="C32" s="230"/>
      <c r="D32" s="230"/>
      <c r="E32" s="230"/>
      <c r="F32" s="230"/>
      <c r="G32" s="230"/>
      <c r="H32" s="230"/>
      <c r="I32" s="230"/>
    </row>
    <row r="33" ht="30" customHeight="1" spans="1:9">
      <c r="A33" s="243"/>
      <c r="B33" s="230"/>
      <c r="C33" s="230"/>
      <c r="D33" s="230"/>
      <c r="E33" s="230"/>
      <c r="F33" s="230"/>
      <c r="G33" s="230"/>
      <c r="H33" s="230"/>
      <c r="I33" s="230"/>
    </row>
    <row r="34" ht="30" customHeight="1" spans="1:9">
      <c r="A34" s="243"/>
      <c r="B34" s="230"/>
      <c r="C34" s="230"/>
      <c r="D34" s="230"/>
      <c r="E34" s="230"/>
      <c r="F34" s="230"/>
      <c r="G34" s="230"/>
      <c r="H34" s="230"/>
      <c r="I34" s="230"/>
    </row>
    <row r="35" ht="30" customHeight="1" spans="1:9">
      <c r="A35" s="243"/>
      <c r="B35" s="230"/>
      <c r="C35" s="230"/>
      <c r="D35" s="230"/>
      <c r="E35" s="230"/>
      <c r="F35" s="230"/>
      <c r="G35" s="230"/>
      <c r="H35" s="230"/>
      <c r="I35" s="230"/>
    </row>
    <row r="36" ht="30" customHeight="1" spans="1:9">
      <c r="A36" s="243"/>
      <c r="B36" s="230"/>
      <c r="C36" s="230"/>
      <c r="D36" s="230"/>
      <c r="E36" s="230"/>
      <c r="F36" s="230"/>
      <c r="G36" s="230"/>
      <c r="H36" s="230"/>
      <c r="I36" s="230"/>
    </row>
    <row r="37" ht="30" customHeight="1" spans="1:9">
      <c r="A37" s="243"/>
      <c r="B37" s="230"/>
      <c r="C37" s="230"/>
      <c r="D37" s="230"/>
      <c r="E37" s="230"/>
      <c r="F37" s="230"/>
      <c r="G37" s="230"/>
      <c r="H37" s="230"/>
      <c r="I37" s="230"/>
    </row>
    <row r="38" ht="15" customHeight="1" spans="1:9">
      <c r="A38" s="243"/>
      <c r="B38" s="230"/>
      <c r="C38" s="230"/>
      <c r="D38" s="230"/>
      <c r="E38" s="230"/>
      <c r="F38" s="230"/>
      <c r="G38" s="230"/>
      <c r="H38" s="230"/>
      <c r="I38" s="230"/>
    </row>
    <row r="39" ht="15" customHeight="1" spans="1:9">
      <c r="A39" s="243"/>
      <c r="B39" s="230"/>
      <c r="C39" s="230"/>
      <c r="D39" s="230"/>
      <c r="E39" s="230"/>
      <c r="F39" s="230"/>
      <c r="G39" s="230"/>
      <c r="H39" s="230"/>
      <c r="I39" s="230"/>
    </row>
    <row r="40" ht="15" customHeight="1" spans="1:9">
      <c r="A40" s="243"/>
      <c r="B40" s="230"/>
      <c r="C40" s="230"/>
      <c r="D40" s="230"/>
      <c r="E40" s="230"/>
      <c r="F40" s="230"/>
      <c r="G40" s="230"/>
      <c r="H40" s="230"/>
      <c r="I40" s="230"/>
    </row>
    <row r="41" ht="15" customHeight="1" spans="1:9">
      <c r="A41" s="243"/>
      <c r="B41" s="230"/>
      <c r="C41" s="230"/>
      <c r="D41" s="230"/>
      <c r="E41" s="230"/>
      <c r="F41" s="230"/>
      <c r="G41" s="230"/>
      <c r="H41" s="230"/>
      <c r="I41" s="230"/>
    </row>
    <row r="42" ht="15" customHeight="1" spans="1:9">
      <c r="A42" s="243"/>
      <c r="B42" s="230"/>
      <c r="C42" s="230"/>
      <c r="D42" s="230"/>
      <c r="E42" s="230"/>
      <c r="F42" s="230"/>
      <c r="G42" s="230"/>
      <c r="H42" s="230"/>
      <c r="I42" s="230"/>
    </row>
    <row r="43" ht="15" customHeight="1" spans="1:9">
      <c r="A43" s="243"/>
      <c r="B43" s="230"/>
      <c r="C43" s="230"/>
      <c r="D43" s="230"/>
      <c r="E43" s="230"/>
      <c r="F43" s="230"/>
      <c r="G43" s="230"/>
      <c r="H43" s="230"/>
      <c r="I43" s="230"/>
    </row>
    <row r="44" ht="15" customHeight="1" spans="1:9">
      <c r="A44" s="243"/>
      <c r="B44" s="230"/>
      <c r="C44" s="230"/>
      <c r="D44" s="230"/>
      <c r="E44" s="230"/>
      <c r="F44" s="230"/>
      <c r="G44" s="230"/>
      <c r="H44" s="230"/>
      <c r="I44" s="230"/>
    </row>
    <row r="45" ht="15" customHeight="1" spans="1:9">
      <c r="A45" s="243"/>
      <c r="B45" s="230"/>
      <c r="C45" s="230"/>
      <c r="D45" s="230"/>
      <c r="E45" s="230"/>
      <c r="F45" s="230"/>
      <c r="G45" s="230"/>
      <c r="H45" s="230"/>
      <c r="I45" s="230"/>
    </row>
    <row r="46" ht="15" customHeight="1" spans="1:9">
      <c r="A46" s="243"/>
      <c r="B46" s="230"/>
      <c r="C46" s="230"/>
      <c r="D46" s="230"/>
      <c r="E46" s="230"/>
      <c r="F46" s="230"/>
      <c r="G46" s="230"/>
      <c r="H46" s="230"/>
      <c r="I46" s="230"/>
    </row>
    <row r="47" ht="15" customHeight="1" spans="1:9">
      <c r="A47" s="243"/>
      <c r="B47" s="230"/>
      <c r="C47" s="230"/>
      <c r="D47" s="230"/>
      <c r="E47" s="230"/>
      <c r="F47" s="230"/>
      <c r="G47" s="230"/>
      <c r="H47" s="230"/>
      <c r="I47" s="230"/>
    </row>
    <row r="48" ht="15" customHeight="1"/>
  </sheetData>
  <mergeCells count="12">
    <mergeCell ref="A1:C1"/>
    <mergeCell ref="A2:Z2"/>
    <mergeCell ref="Y3:Z3"/>
    <mergeCell ref="C4:F4"/>
    <mergeCell ref="G4:K4"/>
    <mergeCell ref="L4:P4"/>
    <mergeCell ref="Q4:T4"/>
    <mergeCell ref="U4:V4"/>
    <mergeCell ref="W4:X4"/>
    <mergeCell ref="Y4:Z4"/>
    <mergeCell ref="A4:A5"/>
    <mergeCell ref="B4:B5"/>
  </mergeCells>
  <printOptions horizontalCentered="1"/>
  <pageMargins left="0" right="0" top="0.759027777777778" bottom="0.984027777777778" header="0.507638888888889" footer="0.507638888888889"/>
  <pageSetup paperSize="9" scale="67"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H48"/>
  <sheetViews>
    <sheetView showZeros="0" topLeftCell="A15" workbookViewId="0">
      <selection activeCell="I22" sqref="I22"/>
    </sheetView>
  </sheetViews>
  <sheetFormatPr defaultColWidth="9" defaultRowHeight="12.75" outlineLevelCol="7"/>
  <cols>
    <col min="1" max="1" width="29.625" style="372" customWidth="1"/>
    <col min="2" max="2" width="11.25" style="372" customWidth="1"/>
    <col min="3" max="3" width="10.75" style="372" customWidth="1"/>
    <col min="4" max="4" width="11.25" style="383" customWidth="1"/>
    <col min="5" max="5" width="19.25" style="372" customWidth="1"/>
    <col min="6" max="6" width="11.25" style="372" customWidth="1"/>
    <col min="7" max="7" width="11.25" style="373" customWidth="1"/>
    <col min="8" max="8" width="14.25" style="372" customWidth="1"/>
    <col min="9" max="9" width="9.5" style="372" customWidth="1"/>
    <col min="10" max="16384" width="9" style="372"/>
  </cols>
  <sheetData>
    <row r="1" ht="26.1" customHeight="1" spans="1:1">
      <c r="A1" s="76" t="s">
        <v>47</v>
      </c>
    </row>
    <row r="2" ht="39" customHeight="1" spans="1:8">
      <c r="A2" s="7" t="s">
        <v>48</v>
      </c>
      <c r="B2" s="385"/>
      <c r="C2" s="7"/>
      <c r="D2" s="7"/>
      <c r="E2" s="7"/>
      <c r="F2" s="7"/>
      <c r="G2" s="374"/>
      <c r="H2" s="7"/>
    </row>
    <row r="3" ht="27" customHeight="1" spans="2:8">
      <c r="B3" s="77"/>
      <c r="C3" s="77"/>
      <c r="D3" s="77"/>
      <c r="E3" s="77"/>
      <c r="F3" s="77"/>
      <c r="G3" s="392"/>
      <c r="H3" s="112" t="s">
        <v>49</v>
      </c>
    </row>
    <row r="4" s="190" customFormat="1" ht="30" customHeight="1" spans="1:8">
      <c r="A4" s="118" t="s">
        <v>50</v>
      </c>
      <c r="B4" s="144" t="s">
        <v>51</v>
      </c>
      <c r="C4" s="144" t="s">
        <v>52</v>
      </c>
      <c r="D4" s="144" t="s">
        <v>53</v>
      </c>
      <c r="E4" s="118" t="s">
        <v>54</v>
      </c>
      <c r="F4" s="118"/>
      <c r="G4" s="376" t="s">
        <v>55</v>
      </c>
      <c r="H4" s="118"/>
    </row>
    <row r="5" s="190" customFormat="1" ht="30" customHeight="1" spans="1:8">
      <c r="A5" s="118"/>
      <c r="B5" s="144"/>
      <c r="C5" s="118"/>
      <c r="D5" s="118"/>
      <c r="E5" s="118" t="s">
        <v>56</v>
      </c>
      <c r="F5" s="118" t="s">
        <v>57</v>
      </c>
      <c r="G5" s="376" t="s">
        <v>58</v>
      </c>
      <c r="H5" s="118" t="s">
        <v>57</v>
      </c>
    </row>
    <row r="6" s="382" customFormat="1" ht="30" customHeight="1" spans="1:8">
      <c r="A6" s="387" t="s">
        <v>59</v>
      </c>
      <c r="B6" s="118">
        <f>SUM(B7:B20)</f>
        <v>34619</v>
      </c>
      <c r="C6" s="118">
        <f>SUM(C7:C20)</f>
        <v>36800</v>
      </c>
      <c r="D6" s="118">
        <f>SUM(D7:D20)</f>
        <v>38070</v>
      </c>
      <c r="E6" s="376">
        <f>SUM(D6/C6*100)</f>
        <v>103.451086956522</v>
      </c>
      <c r="F6" s="118">
        <f>D6-C6</f>
        <v>1270</v>
      </c>
      <c r="G6" s="376">
        <f>(D6-B6)/B6%</f>
        <v>9.96851439960715</v>
      </c>
      <c r="H6" s="118">
        <f>D6-B6</f>
        <v>3451</v>
      </c>
    </row>
    <row r="7" ht="30" customHeight="1" spans="1:8">
      <c r="A7" s="145" t="s">
        <v>60</v>
      </c>
      <c r="B7" s="117">
        <v>6114</v>
      </c>
      <c r="C7" s="117">
        <v>7550</v>
      </c>
      <c r="D7" s="117">
        <v>7847</v>
      </c>
      <c r="E7" s="148">
        <f>SUM(D7/C7*100)</f>
        <v>103.933774834437</v>
      </c>
      <c r="F7" s="117">
        <f>D7-C7</f>
        <v>297</v>
      </c>
      <c r="G7" s="378">
        <f>(D7-B7)/B7%</f>
        <v>28.3447824664704</v>
      </c>
      <c r="H7" s="117">
        <f>D7-B7</f>
        <v>1733</v>
      </c>
    </row>
    <row r="8" ht="30" customHeight="1" spans="1:8">
      <c r="A8" s="145" t="s">
        <v>61</v>
      </c>
      <c r="B8" s="117">
        <v>1500</v>
      </c>
      <c r="C8" s="117">
        <v>2100</v>
      </c>
      <c r="D8" s="117">
        <v>2655</v>
      </c>
      <c r="E8" s="148">
        <f>SUM(D8/C8*100)</f>
        <v>126.428571428571</v>
      </c>
      <c r="F8" s="117">
        <f t="shared" ref="F8:F20" si="0">D8-C8</f>
        <v>555</v>
      </c>
      <c r="G8" s="378">
        <f t="shared" ref="G8:G13" si="1">(D8-B8)/B8%</f>
        <v>77</v>
      </c>
      <c r="H8" s="117">
        <f t="shared" ref="H8:H13" si="2">D8-B8</f>
        <v>1155</v>
      </c>
    </row>
    <row r="9" ht="30" customHeight="1" spans="1:8">
      <c r="A9" s="145" t="s">
        <v>62</v>
      </c>
      <c r="B9" s="117">
        <v>1021</v>
      </c>
      <c r="C9" s="117">
        <v>1500</v>
      </c>
      <c r="D9" s="117">
        <v>930</v>
      </c>
      <c r="E9" s="148">
        <f>SUM(D9/C9*100)</f>
        <v>62</v>
      </c>
      <c r="F9" s="117">
        <f t="shared" si="0"/>
        <v>-570</v>
      </c>
      <c r="G9" s="378">
        <f t="shared" si="1"/>
        <v>-8.9128305582762</v>
      </c>
      <c r="H9" s="117">
        <f t="shared" si="2"/>
        <v>-91</v>
      </c>
    </row>
    <row r="10" ht="30" customHeight="1" spans="1:8">
      <c r="A10" s="145" t="s">
        <v>63</v>
      </c>
      <c r="B10" s="117">
        <v>122</v>
      </c>
      <c r="C10" s="117">
        <v>150</v>
      </c>
      <c r="D10" s="117">
        <v>147</v>
      </c>
      <c r="E10" s="148">
        <f>SUM(D10/C10*100)</f>
        <v>98</v>
      </c>
      <c r="F10" s="117">
        <f t="shared" si="0"/>
        <v>-3</v>
      </c>
      <c r="G10" s="378">
        <f t="shared" si="1"/>
        <v>20.4918032786885</v>
      </c>
      <c r="H10" s="117">
        <f t="shared" si="2"/>
        <v>25</v>
      </c>
    </row>
    <row r="11" ht="30" customHeight="1" spans="1:8">
      <c r="A11" s="145" t="s">
        <v>64</v>
      </c>
      <c r="B11" s="117">
        <v>743</v>
      </c>
      <c r="C11" s="117">
        <v>900</v>
      </c>
      <c r="D11" s="117">
        <v>1088</v>
      </c>
      <c r="E11" s="148">
        <f t="shared" ref="E11:E18" si="3">SUM(D11/C11*100)</f>
        <v>120.888888888889</v>
      </c>
      <c r="F11" s="117">
        <f t="shared" si="0"/>
        <v>188</v>
      </c>
      <c r="G11" s="378">
        <f t="shared" si="1"/>
        <v>46.4333781965007</v>
      </c>
      <c r="H11" s="117">
        <f t="shared" si="2"/>
        <v>345</v>
      </c>
    </row>
    <row r="12" ht="30" customHeight="1" spans="1:8">
      <c r="A12" s="145" t="s">
        <v>65</v>
      </c>
      <c r="B12" s="117">
        <v>626</v>
      </c>
      <c r="C12" s="117">
        <v>800</v>
      </c>
      <c r="D12" s="117">
        <v>1079</v>
      </c>
      <c r="E12" s="148">
        <f t="shared" si="3"/>
        <v>134.875</v>
      </c>
      <c r="F12" s="117">
        <f t="shared" si="0"/>
        <v>279</v>
      </c>
      <c r="G12" s="378">
        <f t="shared" si="1"/>
        <v>72.3642172523962</v>
      </c>
      <c r="H12" s="117">
        <f t="shared" si="2"/>
        <v>453</v>
      </c>
    </row>
    <row r="13" s="382" customFormat="1" ht="30" customHeight="1" spans="1:8">
      <c r="A13" s="145" t="s">
        <v>66</v>
      </c>
      <c r="B13" s="117">
        <v>784</v>
      </c>
      <c r="C13" s="117">
        <v>900</v>
      </c>
      <c r="D13" s="117">
        <v>1124</v>
      </c>
      <c r="E13" s="148">
        <f t="shared" si="3"/>
        <v>124.888888888889</v>
      </c>
      <c r="F13" s="117">
        <f t="shared" si="0"/>
        <v>224</v>
      </c>
      <c r="G13" s="378">
        <f t="shared" si="1"/>
        <v>43.3673469387755</v>
      </c>
      <c r="H13" s="117">
        <f t="shared" si="2"/>
        <v>340</v>
      </c>
    </row>
    <row r="14" ht="30" customHeight="1" spans="1:8">
      <c r="A14" s="145" t="s">
        <v>67</v>
      </c>
      <c r="B14" s="117">
        <v>5455</v>
      </c>
      <c r="C14" s="117">
        <v>6200</v>
      </c>
      <c r="D14" s="117">
        <v>7913</v>
      </c>
      <c r="E14" s="148">
        <f t="shared" si="3"/>
        <v>127.629032258065</v>
      </c>
      <c r="F14" s="117">
        <f t="shared" si="0"/>
        <v>1713</v>
      </c>
      <c r="G14" s="378">
        <f t="shared" ref="G14:G19" si="4">(D14-B14)/B14%</f>
        <v>45.0595783684693</v>
      </c>
      <c r="H14" s="117">
        <f t="shared" ref="H14:H20" si="5">D14-B14</f>
        <v>2458</v>
      </c>
    </row>
    <row r="15" ht="30" customHeight="1" spans="1:8">
      <c r="A15" s="145" t="s">
        <v>68</v>
      </c>
      <c r="B15" s="117">
        <v>653</v>
      </c>
      <c r="C15" s="117">
        <v>700</v>
      </c>
      <c r="D15" s="117">
        <v>612</v>
      </c>
      <c r="E15" s="148">
        <f t="shared" si="3"/>
        <v>87.4285714285714</v>
      </c>
      <c r="F15" s="117">
        <f t="shared" si="0"/>
        <v>-88</v>
      </c>
      <c r="G15" s="378">
        <f t="shared" si="4"/>
        <v>-6.27871362940276</v>
      </c>
      <c r="H15" s="117">
        <f t="shared" si="5"/>
        <v>-41</v>
      </c>
    </row>
    <row r="16" ht="30" customHeight="1" spans="1:8">
      <c r="A16" s="145" t="s">
        <v>69</v>
      </c>
      <c r="B16" s="117">
        <v>1811</v>
      </c>
      <c r="C16" s="117">
        <v>2000</v>
      </c>
      <c r="D16" s="117">
        <v>2845</v>
      </c>
      <c r="E16" s="148">
        <f t="shared" si="3"/>
        <v>142.25</v>
      </c>
      <c r="F16" s="117">
        <f t="shared" si="0"/>
        <v>845</v>
      </c>
      <c r="G16" s="378">
        <f t="shared" si="4"/>
        <v>57.0955273329652</v>
      </c>
      <c r="H16" s="117">
        <f t="shared" si="5"/>
        <v>1034</v>
      </c>
    </row>
    <row r="17" ht="30" customHeight="1" spans="1:8">
      <c r="A17" s="145" t="s">
        <v>70</v>
      </c>
      <c r="B17" s="117">
        <v>6722</v>
      </c>
      <c r="C17" s="117">
        <v>5000</v>
      </c>
      <c r="D17" s="117">
        <v>3764</v>
      </c>
      <c r="E17" s="148">
        <f t="shared" si="3"/>
        <v>75.28</v>
      </c>
      <c r="F17" s="117">
        <f t="shared" si="0"/>
        <v>-1236</v>
      </c>
      <c r="G17" s="378">
        <f t="shared" si="4"/>
        <v>-44.00476048795</v>
      </c>
      <c r="H17" s="117">
        <f t="shared" si="5"/>
        <v>-2958</v>
      </c>
    </row>
    <row r="18" ht="30" customHeight="1" spans="1:8">
      <c r="A18" s="145" t="s">
        <v>71</v>
      </c>
      <c r="B18" s="117">
        <v>9066</v>
      </c>
      <c r="C18" s="117">
        <v>9000</v>
      </c>
      <c r="D18" s="117">
        <v>8040</v>
      </c>
      <c r="E18" s="148">
        <f t="shared" si="3"/>
        <v>89.3333333333333</v>
      </c>
      <c r="F18" s="117">
        <f t="shared" si="0"/>
        <v>-960</v>
      </c>
      <c r="G18" s="378">
        <f t="shared" si="4"/>
        <v>-11.3170086035738</v>
      </c>
      <c r="H18" s="117">
        <f t="shared" si="5"/>
        <v>-1026</v>
      </c>
    </row>
    <row r="19" customFormat="1" ht="30" customHeight="1" spans="1:8">
      <c r="A19" s="145" t="s">
        <v>72</v>
      </c>
      <c r="B19" s="117">
        <v>1</v>
      </c>
      <c r="C19" s="117"/>
      <c r="D19" s="117">
        <v>6</v>
      </c>
      <c r="E19" s="148"/>
      <c r="F19" s="117">
        <f t="shared" si="0"/>
        <v>6</v>
      </c>
      <c r="G19" s="378">
        <f t="shared" si="4"/>
        <v>500</v>
      </c>
      <c r="H19" s="117">
        <f t="shared" si="5"/>
        <v>5</v>
      </c>
    </row>
    <row r="20" customFormat="1" ht="30" customHeight="1" spans="1:8">
      <c r="A20" s="145" t="s">
        <v>73</v>
      </c>
      <c r="B20" s="117">
        <v>1</v>
      </c>
      <c r="C20" s="117"/>
      <c r="D20" s="117">
        <v>20</v>
      </c>
      <c r="E20" s="148"/>
      <c r="F20" s="117">
        <f t="shared" si="0"/>
        <v>20</v>
      </c>
      <c r="G20" s="378"/>
      <c r="H20" s="117">
        <f t="shared" si="5"/>
        <v>19</v>
      </c>
    </row>
    <row r="21" s="382" customFormat="1" ht="30" customHeight="1" spans="1:8">
      <c r="A21" s="387" t="s">
        <v>74</v>
      </c>
      <c r="B21" s="118">
        <f>SUM(B22:B28)</f>
        <v>1929</v>
      </c>
      <c r="C21" s="118">
        <f>SUM(C22:C28)</f>
        <v>2310</v>
      </c>
      <c r="D21" s="118">
        <f>SUM(D22:D28)</f>
        <v>2178</v>
      </c>
      <c r="E21" s="171">
        <f>SUM(D21/C21*100)</f>
        <v>94.2857142857143</v>
      </c>
      <c r="F21" s="118">
        <f t="shared" ref="F21:F29" si="6">D21-C21</f>
        <v>-132</v>
      </c>
      <c r="G21" s="376">
        <f t="shared" ref="G21:G27" si="7">(D21-B21)/B21%</f>
        <v>12.9082426127527</v>
      </c>
      <c r="H21" s="118">
        <f t="shared" ref="H21:H29" si="8">D21-B21</f>
        <v>249</v>
      </c>
    </row>
    <row r="22" ht="30" customHeight="1" spans="1:8">
      <c r="A22" s="145" t="s">
        <v>75</v>
      </c>
      <c r="B22" s="117">
        <v>1014</v>
      </c>
      <c r="C22" s="117">
        <v>1200</v>
      </c>
      <c r="D22" s="117">
        <v>1610</v>
      </c>
      <c r="E22" s="148">
        <f>SUM(D22/C22*100)</f>
        <v>134.166666666667</v>
      </c>
      <c r="F22" s="117">
        <f t="shared" si="6"/>
        <v>410</v>
      </c>
      <c r="G22" s="378">
        <f t="shared" si="7"/>
        <v>58.7771203155819</v>
      </c>
      <c r="H22" s="117">
        <f t="shared" si="8"/>
        <v>596</v>
      </c>
    </row>
    <row r="23" ht="30" customHeight="1" spans="1:8">
      <c r="A23" s="145" t="s">
        <v>76</v>
      </c>
      <c r="B23" s="117">
        <v>504</v>
      </c>
      <c r="C23" s="117">
        <v>600</v>
      </c>
      <c r="D23" s="117">
        <v>6</v>
      </c>
      <c r="E23" s="148">
        <f>SUM(D23/C23*100)</f>
        <v>1</v>
      </c>
      <c r="F23" s="117">
        <f t="shared" si="6"/>
        <v>-594</v>
      </c>
      <c r="G23" s="378">
        <f t="shared" si="7"/>
        <v>-98.8095238095238</v>
      </c>
      <c r="H23" s="117">
        <f t="shared" si="8"/>
        <v>-498</v>
      </c>
    </row>
    <row r="24" ht="30" customHeight="1" spans="1:8">
      <c r="A24" s="145" t="s">
        <v>77</v>
      </c>
      <c r="B24" s="117">
        <v>210</v>
      </c>
      <c r="C24" s="117">
        <v>300</v>
      </c>
      <c r="D24" s="117">
        <v>275</v>
      </c>
      <c r="E24" s="148">
        <f>SUM(D24/C24*100)</f>
        <v>91.6666666666667</v>
      </c>
      <c r="F24" s="117">
        <f t="shared" si="6"/>
        <v>-25</v>
      </c>
      <c r="G24" s="378">
        <f t="shared" si="7"/>
        <v>30.952380952381</v>
      </c>
      <c r="H24" s="117">
        <f t="shared" si="8"/>
        <v>65</v>
      </c>
    </row>
    <row r="25" ht="30" customHeight="1" spans="1:8">
      <c r="A25" s="388" t="s">
        <v>78</v>
      </c>
      <c r="B25" s="117">
        <v>90</v>
      </c>
      <c r="C25" s="117"/>
      <c r="D25" s="117"/>
      <c r="E25" s="148">
        <v>0</v>
      </c>
      <c r="F25" s="117">
        <f t="shared" si="6"/>
        <v>0</v>
      </c>
      <c r="G25" s="378">
        <f t="shared" si="7"/>
        <v>-100</v>
      </c>
      <c r="H25" s="117">
        <f t="shared" si="8"/>
        <v>-90</v>
      </c>
    </row>
    <row r="26" ht="30" customHeight="1" spans="1:8">
      <c r="A26" s="313" t="s">
        <v>79</v>
      </c>
      <c r="B26" s="117">
        <v>22</v>
      </c>
      <c r="C26" s="117">
        <v>210</v>
      </c>
      <c r="D26" s="117">
        <v>277</v>
      </c>
      <c r="E26" s="148">
        <f>SUM(D26/C26*100)</f>
        <v>131.904761904762</v>
      </c>
      <c r="F26" s="117">
        <f t="shared" si="6"/>
        <v>67</v>
      </c>
      <c r="G26" s="378">
        <f t="shared" si="7"/>
        <v>1159.09090909091</v>
      </c>
      <c r="H26" s="117">
        <f t="shared" si="8"/>
        <v>255</v>
      </c>
    </row>
    <row r="27" ht="30" customHeight="1" spans="1:8">
      <c r="A27" s="313" t="s">
        <v>80</v>
      </c>
      <c r="B27" s="117">
        <v>89</v>
      </c>
      <c r="C27" s="117"/>
      <c r="D27" s="117">
        <v>9</v>
      </c>
      <c r="E27" s="148"/>
      <c r="F27" s="117">
        <f t="shared" si="6"/>
        <v>9</v>
      </c>
      <c r="G27" s="378">
        <f t="shared" si="7"/>
        <v>-89.8876404494382</v>
      </c>
      <c r="H27" s="117">
        <f t="shared" si="8"/>
        <v>-80</v>
      </c>
    </row>
    <row r="28" ht="30" customHeight="1" spans="1:8">
      <c r="A28" s="313" t="s">
        <v>81</v>
      </c>
      <c r="B28" s="117"/>
      <c r="C28" s="117"/>
      <c r="D28" s="117">
        <v>1</v>
      </c>
      <c r="E28" s="148"/>
      <c r="F28" s="117">
        <f t="shared" si="6"/>
        <v>1</v>
      </c>
      <c r="G28" s="378"/>
      <c r="H28" s="117">
        <f t="shared" si="8"/>
        <v>1</v>
      </c>
    </row>
    <row r="29" ht="30" customHeight="1" spans="1:8">
      <c r="A29" s="118" t="s">
        <v>82</v>
      </c>
      <c r="B29" s="118">
        <f>SUM(B6,B21)</f>
        <v>36548</v>
      </c>
      <c r="C29" s="118">
        <f>SUM(C6,C21)</f>
        <v>39110</v>
      </c>
      <c r="D29" s="118">
        <f>SUM(D6,D21)</f>
        <v>40248</v>
      </c>
      <c r="E29" s="389">
        <f>D29/C29%</f>
        <v>102.909741754027</v>
      </c>
      <c r="F29" s="118">
        <f t="shared" si="6"/>
        <v>1138</v>
      </c>
      <c r="G29" s="376">
        <f>(D29-B29)/B29%</f>
        <v>10.1236729780015</v>
      </c>
      <c r="H29" s="118">
        <f t="shared" si="8"/>
        <v>3700</v>
      </c>
    </row>
    <row r="30" ht="15" customHeight="1" spans="1:8">
      <c r="A30" s="243"/>
      <c r="B30" s="243"/>
      <c r="C30" s="243"/>
      <c r="D30" s="390"/>
      <c r="E30" s="243"/>
      <c r="F30" s="243"/>
      <c r="G30" s="381"/>
      <c r="H30" s="377"/>
    </row>
    <row r="31" ht="15" customHeight="1" spans="1:8">
      <c r="A31" s="243"/>
      <c r="B31" s="243"/>
      <c r="C31" s="243"/>
      <c r="D31" s="390"/>
      <c r="E31" s="243"/>
      <c r="F31" s="243"/>
      <c r="G31" s="381"/>
      <c r="H31" s="243"/>
    </row>
    <row r="32" ht="15" customHeight="1" spans="1:8">
      <c r="A32" s="243"/>
      <c r="B32" s="243"/>
      <c r="C32" s="243"/>
      <c r="D32" s="390"/>
      <c r="E32" s="243"/>
      <c r="F32" s="243"/>
      <c r="G32" s="381"/>
      <c r="H32" s="243"/>
    </row>
    <row r="33" ht="15" customHeight="1" spans="1:8">
      <c r="A33" s="243"/>
      <c r="B33" s="243"/>
      <c r="C33" s="243"/>
      <c r="D33" s="390"/>
      <c r="E33" s="243"/>
      <c r="F33" s="243"/>
      <c r="G33" s="381"/>
      <c r="H33" s="243"/>
    </row>
    <row r="34" ht="15" customHeight="1" spans="1:8">
      <c r="A34" s="243"/>
      <c r="B34" s="243"/>
      <c r="C34" s="243"/>
      <c r="D34" s="390"/>
      <c r="E34" s="243"/>
      <c r="F34" s="243"/>
      <c r="G34" s="381"/>
      <c r="H34" s="243"/>
    </row>
    <row r="35" ht="15" customHeight="1" spans="1:8">
      <c r="A35" s="243"/>
      <c r="B35" s="243"/>
      <c r="C35" s="243"/>
      <c r="D35" s="390"/>
      <c r="E35" s="243"/>
      <c r="F35" s="243"/>
      <c r="G35" s="381"/>
      <c r="H35" s="243"/>
    </row>
    <row r="36" ht="15" customHeight="1" spans="1:8">
      <c r="A36" s="243"/>
      <c r="B36" s="243"/>
      <c r="C36" s="243"/>
      <c r="D36" s="390"/>
      <c r="E36" s="243"/>
      <c r="F36" s="243"/>
      <c r="G36" s="381"/>
      <c r="H36" s="243"/>
    </row>
    <row r="37" ht="15" customHeight="1" spans="1:8">
      <c r="A37" s="243"/>
      <c r="B37" s="243"/>
      <c r="C37" s="243"/>
      <c r="D37" s="390"/>
      <c r="E37" s="243"/>
      <c r="F37" s="243"/>
      <c r="G37" s="381"/>
      <c r="H37" s="243"/>
    </row>
    <row r="38" ht="15" customHeight="1" spans="1:8">
      <c r="A38" s="243"/>
      <c r="B38" s="243"/>
      <c r="C38" s="243"/>
      <c r="D38" s="390"/>
      <c r="E38" s="243"/>
      <c r="F38" s="243"/>
      <c r="G38" s="381"/>
      <c r="H38" s="243"/>
    </row>
    <row r="39" ht="15" customHeight="1" spans="1:8">
      <c r="A39" s="243"/>
      <c r="B39" s="243"/>
      <c r="C39" s="243"/>
      <c r="D39" s="390"/>
      <c r="E39" s="243"/>
      <c r="F39" s="243"/>
      <c r="G39" s="381"/>
      <c r="H39" s="243"/>
    </row>
    <row r="40" ht="15" customHeight="1" spans="1:8">
      <c r="A40" s="243"/>
      <c r="B40" s="243"/>
      <c r="C40" s="243"/>
      <c r="D40" s="390"/>
      <c r="E40" s="243"/>
      <c r="F40" s="243"/>
      <c r="G40" s="381"/>
      <c r="H40" s="243"/>
    </row>
    <row r="41" ht="15" customHeight="1" spans="1:8">
      <c r="A41" s="243"/>
      <c r="B41" s="243"/>
      <c r="C41" s="243"/>
      <c r="D41" s="390"/>
      <c r="E41" s="243"/>
      <c r="F41" s="243"/>
      <c r="G41" s="381"/>
      <c r="H41" s="243"/>
    </row>
    <row r="42" ht="15" customHeight="1" spans="1:8">
      <c r="A42" s="243"/>
      <c r="B42" s="243"/>
      <c r="C42" s="243"/>
      <c r="D42" s="390"/>
      <c r="E42" s="243"/>
      <c r="F42" s="243"/>
      <c r="G42" s="381"/>
      <c r="H42" s="243"/>
    </row>
    <row r="43" ht="15" customHeight="1" spans="1:8">
      <c r="A43" s="243"/>
      <c r="B43" s="243"/>
      <c r="C43" s="243"/>
      <c r="D43" s="390"/>
      <c r="E43" s="243"/>
      <c r="F43" s="243"/>
      <c r="G43" s="381"/>
      <c r="H43" s="243"/>
    </row>
    <row r="44" ht="15" customHeight="1" spans="1:8">
      <c r="A44" s="243"/>
      <c r="B44" s="243"/>
      <c r="C44" s="243"/>
      <c r="D44" s="390"/>
      <c r="E44" s="243"/>
      <c r="F44" s="243"/>
      <c r="G44" s="381"/>
      <c r="H44" s="243"/>
    </row>
    <row r="45" ht="15" customHeight="1" spans="1:8">
      <c r="A45" s="243"/>
      <c r="B45" s="243"/>
      <c r="C45" s="243"/>
      <c r="D45" s="390"/>
      <c r="E45" s="243"/>
      <c r="F45" s="243"/>
      <c r="G45" s="381"/>
      <c r="H45" s="243"/>
    </row>
    <row r="46" ht="15" customHeight="1" spans="1:8">
      <c r="A46" s="243"/>
      <c r="B46" s="243"/>
      <c r="C46" s="243"/>
      <c r="D46" s="390"/>
      <c r="E46" s="243"/>
      <c r="F46" s="243"/>
      <c r="G46" s="381"/>
      <c r="H46" s="243"/>
    </row>
    <row r="47" ht="15" customHeight="1" spans="1:8">
      <c r="A47" s="243"/>
      <c r="B47" s="243"/>
      <c r="C47" s="243"/>
      <c r="D47" s="390"/>
      <c r="E47" s="243"/>
      <c r="F47" s="243"/>
      <c r="G47" s="381"/>
      <c r="H47" s="243"/>
    </row>
    <row r="48" ht="15" customHeight="1" spans="1:8">
      <c r="A48" s="243"/>
      <c r="B48" s="243"/>
      <c r="C48" s="243"/>
      <c r="D48" s="390"/>
      <c r="E48" s="243"/>
      <c r="F48" s="243"/>
      <c r="G48" s="381"/>
      <c r="H48" s="243"/>
    </row>
  </sheetData>
  <mergeCells count="7">
    <mergeCell ref="A2:H2"/>
    <mergeCell ref="E4:F4"/>
    <mergeCell ref="G4:H4"/>
    <mergeCell ref="A4:A5"/>
    <mergeCell ref="B4:B5"/>
    <mergeCell ref="C4:C5"/>
    <mergeCell ref="D4:D5"/>
  </mergeCells>
  <printOptions horizontalCentered="1"/>
  <pageMargins left="0.984027777777778" right="0.984027777777778" top="0.747916666666667" bottom="0.511805555555556" header="0.354166666666667" footer="0.196527777777778"/>
  <pageSetup paperSize="9" scale="97" orientation="landscape" verticalDpi="18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C28"/>
  <sheetViews>
    <sheetView topLeftCell="A14" workbookViewId="0">
      <selection activeCell="B27" sqref="B27"/>
    </sheetView>
  </sheetViews>
  <sheetFormatPr defaultColWidth="9" defaultRowHeight="12.75" outlineLevelCol="2"/>
  <cols>
    <col min="1" max="1" width="62.25" style="223" customWidth="1"/>
    <col min="2" max="2" width="52" style="224" customWidth="1"/>
    <col min="3" max="3" width="11.625" style="223" customWidth="1"/>
    <col min="4" max="16384" width="9" style="223"/>
  </cols>
  <sheetData>
    <row r="1" s="217" customFormat="1" ht="29.1" customHeight="1" spans="1:2">
      <c r="A1" s="6" t="s">
        <v>774</v>
      </c>
      <c r="B1" s="6"/>
    </row>
    <row r="2" s="218" customFormat="1" ht="41.1" customHeight="1" spans="1:2">
      <c r="A2" s="7" t="s">
        <v>775</v>
      </c>
      <c r="B2" s="7"/>
    </row>
    <row r="3" s="219" customFormat="1" ht="30" customHeight="1" spans="1:2">
      <c r="A3" s="51"/>
      <c r="B3" s="198" t="s">
        <v>49</v>
      </c>
    </row>
    <row r="4" s="220" customFormat="1" ht="27" customHeight="1" spans="1:2">
      <c r="A4" s="225" t="s">
        <v>776</v>
      </c>
      <c r="B4" s="12" t="s">
        <v>777</v>
      </c>
    </row>
    <row r="5" s="221" customFormat="1" ht="27" customHeight="1" spans="1:2">
      <c r="A5" s="225" t="s">
        <v>778</v>
      </c>
      <c r="B5" s="12">
        <f>SUM(B6,B11,B27)</f>
        <v>15457</v>
      </c>
    </row>
    <row r="6" s="222" customFormat="1" ht="27" customHeight="1" spans="1:2">
      <c r="A6" s="226" t="s">
        <v>779</v>
      </c>
      <c r="B6" s="227">
        <f>SUM(B7:B10)</f>
        <v>1187</v>
      </c>
    </row>
    <row r="7" s="222" customFormat="1" ht="27" customHeight="1" spans="1:2">
      <c r="A7" s="226" t="s">
        <v>780</v>
      </c>
      <c r="B7" s="227">
        <v>135</v>
      </c>
    </row>
    <row r="8" s="222" customFormat="1" ht="27" customHeight="1" spans="1:2">
      <c r="A8" s="226" t="s">
        <v>781</v>
      </c>
      <c r="B8" s="227"/>
    </row>
    <row r="9" s="222" customFormat="1" ht="27" customHeight="1" spans="1:2">
      <c r="A9" s="226" t="s">
        <v>782</v>
      </c>
      <c r="B9" s="227"/>
    </row>
    <row r="10" s="222" customFormat="1" ht="27" customHeight="1" spans="1:2">
      <c r="A10" s="226" t="s">
        <v>783</v>
      </c>
      <c r="B10" s="227">
        <v>1052</v>
      </c>
    </row>
    <row r="11" s="222" customFormat="1" ht="27" customHeight="1" spans="1:2">
      <c r="A11" s="226" t="s">
        <v>784</v>
      </c>
      <c r="B11" s="227">
        <f>SUM(B12:B26)</f>
        <v>8270</v>
      </c>
    </row>
    <row r="12" s="222" customFormat="1" ht="27" customHeight="1" spans="1:2">
      <c r="A12" s="226" t="s">
        <v>785</v>
      </c>
      <c r="B12" s="227">
        <v>3142</v>
      </c>
    </row>
    <row r="13" s="222" customFormat="1" ht="27" customHeight="1" spans="1:2">
      <c r="A13" s="226" t="s">
        <v>786</v>
      </c>
      <c r="B13" s="227"/>
    </row>
    <row r="14" s="222" customFormat="1" ht="27" customHeight="1" spans="1:2">
      <c r="A14" s="226" t="s">
        <v>787</v>
      </c>
      <c r="B14" s="227">
        <v>896</v>
      </c>
    </row>
    <row r="15" s="222" customFormat="1" ht="27" customHeight="1" spans="1:3">
      <c r="A15" s="226" t="s">
        <v>788</v>
      </c>
      <c r="B15" s="227">
        <v>732</v>
      </c>
      <c r="C15" s="2"/>
    </row>
    <row r="16" s="222" customFormat="1" ht="27" customHeight="1" spans="1:2">
      <c r="A16" s="226" t="s">
        <v>789</v>
      </c>
      <c r="B16" s="228"/>
    </row>
    <row r="17" s="222" customFormat="1" ht="27" customHeight="1" spans="1:2">
      <c r="A17" s="226" t="s">
        <v>790</v>
      </c>
      <c r="B17" s="228"/>
    </row>
    <row r="18" s="222" customFormat="1" ht="27" customHeight="1" spans="1:2">
      <c r="A18" s="226" t="s">
        <v>791</v>
      </c>
      <c r="B18" s="228"/>
    </row>
    <row r="19" s="222" customFormat="1" ht="27" customHeight="1" spans="1:2">
      <c r="A19" s="226" t="s">
        <v>792</v>
      </c>
      <c r="B19" s="12"/>
    </row>
    <row r="20" s="222" customFormat="1" ht="27" customHeight="1" spans="1:2">
      <c r="A20" s="226" t="s">
        <v>793</v>
      </c>
      <c r="B20" s="228"/>
    </row>
    <row r="21" s="222" customFormat="1" ht="27" customHeight="1" spans="1:2">
      <c r="A21" s="226" t="s">
        <v>794</v>
      </c>
      <c r="B21" s="227"/>
    </row>
    <row r="22" s="222" customFormat="1" ht="27" customHeight="1" spans="1:2">
      <c r="A22" s="226" t="s">
        <v>795</v>
      </c>
      <c r="B22" s="227"/>
    </row>
    <row r="23" s="222" customFormat="1" ht="27" customHeight="1" spans="1:2">
      <c r="A23" s="226" t="s">
        <v>796</v>
      </c>
      <c r="B23" s="227"/>
    </row>
    <row r="24" s="222" customFormat="1" ht="27" customHeight="1" spans="1:2">
      <c r="A24" s="226" t="s">
        <v>797</v>
      </c>
      <c r="B24" s="228"/>
    </row>
    <row r="25" s="222" customFormat="1" ht="27" customHeight="1" spans="1:2">
      <c r="A25" s="226" t="s">
        <v>798</v>
      </c>
      <c r="B25" s="227"/>
    </row>
    <row r="26" s="222" customFormat="1" ht="27" customHeight="1" spans="1:2">
      <c r="A26" s="226" t="s">
        <v>799</v>
      </c>
      <c r="B26" s="227">
        <v>3500</v>
      </c>
    </row>
    <row r="27" s="222" customFormat="1" ht="27" customHeight="1" spans="1:2">
      <c r="A27" s="226" t="s">
        <v>800</v>
      </c>
      <c r="B27" s="227">
        <v>6000</v>
      </c>
    </row>
    <row r="28" ht="15" customHeight="1" spans="1:2">
      <c r="A28" s="229"/>
      <c r="B28" s="230"/>
    </row>
  </sheetData>
  <mergeCells count="2">
    <mergeCell ref="A1:B1"/>
    <mergeCell ref="A2:B2"/>
  </mergeCells>
  <printOptions horizontalCentered="1"/>
  <pageMargins left="0.984027777777778" right="0.984027777777778" top="0.786805555555556" bottom="0.984027777777778" header="0.507638888888889" footer="0.507638888888889"/>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47"/>
  <sheetViews>
    <sheetView workbookViewId="0">
      <selection activeCell="I14" sqref="I14"/>
    </sheetView>
  </sheetViews>
  <sheetFormatPr defaultColWidth="9" defaultRowHeight="14.25"/>
  <cols>
    <col min="1" max="2" width="29.5" customWidth="1"/>
    <col min="3" max="3" width="26" customWidth="1"/>
    <col min="4" max="4" width="29.5" customWidth="1"/>
  </cols>
  <sheetData>
    <row r="1" s="1" customFormat="1" ht="27" customHeight="1" spans="1:3">
      <c r="A1" s="6" t="s">
        <v>801</v>
      </c>
      <c r="B1" s="6"/>
      <c r="C1" s="6"/>
    </row>
    <row r="2" ht="35.1" customHeight="1" spans="1:9">
      <c r="A2" s="120" t="s">
        <v>802</v>
      </c>
      <c r="B2" s="120"/>
      <c r="C2" s="120"/>
      <c r="D2" s="120"/>
      <c r="E2" s="8"/>
      <c r="F2" s="8"/>
      <c r="G2" s="8"/>
      <c r="H2" s="8"/>
      <c r="I2" s="8"/>
    </row>
    <row r="3" s="2" customFormat="1" ht="24" customHeight="1" spans="1:9">
      <c r="A3" s="209"/>
      <c r="B3" s="209"/>
      <c r="C3" s="210"/>
      <c r="D3" s="211" t="s">
        <v>49</v>
      </c>
      <c r="E3" s="11"/>
      <c r="F3" s="11"/>
      <c r="G3" s="11"/>
      <c r="H3" s="11"/>
      <c r="I3" s="11"/>
    </row>
    <row r="4" s="2" customFormat="1" ht="28.9" customHeight="1" spans="1:9">
      <c r="A4" s="212" t="s">
        <v>803</v>
      </c>
      <c r="B4" s="212" t="s">
        <v>804</v>
      </c>
      <c r="C4" s="212" t="s">
        <v>805</v>
      </c>
      <c r="D4" s="212" t="s">
        <v>806</v>
      </c>
      <c r="E4" s="11"/>
      <c r="F4" s="11"/>
      <c r="G4" s="11"/>
      <c r="H4" s="11"/>
      <c r="I4" s="11"/>
    </row>
    <row r="5" ht="28.9" customHeight="1" spans="1:9">
      <c r="A5" s="213" t="s">
        <v>807</v>
      </c>
      <c r="B5" s="206">
        <v>123458.5</v>
      </c>
      <c r="C5" s="27">
        <v>122922</v>
      </c>
      <c r="D5" s="214"/>
      <c r="E5" s="8"/>
      <c r="F5" s="8"/>
      <c r="G5" s="8"/>
      <c r="H5" s="8"/>
      <c r="I5" s="8"/>
    </row>
    <row r="6" ht="28.9" customHeight="1" spans="1:9">
      <c r="A6" s="215" t="s">
        <v>163</v>
      </c>
      <c r="B6" s="208">
        <f>SUM(B5:B5)</f>
        <v>123458.5</v>
      </c>
      <c r="C6" s="208">
        <f>SUM(C5:C5)</f>
        <v>122922</v>
      </c>
      <c r="D6" s="216"/>
      <c r="E6" s="8"/>
      <c r="F6" s="8"/>
      <c r="G6" s="8"/>
      <c r="H6" s="8"/>
      <c r="I6" s="8"/>
    </row>
    <row r="7" ht="15" customHeight="1" spans="1:9">
      <c r="A7" s="8"/>
      <c r="B7" s="8"/>
      <c r="C7" s="8"/>
      <c r="D7" s="8"/>
      <c r="E7" s="8"/>
      <c r="F7" s="8"/>
      <c r="G7" s="8"/>
      <c r="H7" s="8"/>
      <c r="I7" s="8"/>
    </row>
    <row r="8" ht="15" customHeight="1" spans="1:9">
      <c r="A8" s="8"/>
      <c r="B8" s="8"/>
      <c r="C8" s="8"/>
      <c r="D8" s="8"/>
      <c r="E8" s="8"/>
      <c r="F8" s="8"/>
      <c r="G8" s="8"/>
      <c r="H8" s="8"/>
      <c r="I8" s="8"/>
    </row>
    <row r="9" ht="15" customHeight="1" spans="1:9">
      <c r="A9" s="8"/>
      <c r="B9" s="8"/>
      <c r="C9" s="8"/>
      <c r="D9" s="8"/>
      <c r="E9" s="8"/>
      <c r="F9" s="8"/>
      <c r="G9" s="8"/>
      <c r="H9" s="8"/>
      <c r="I9" s="8"/>
    </row>
    <row r="10" ht="15" customHeight="1" spans="1:9">
      <c r="A10" s="8"/>
      <c r="B10" s="8"/>
      <c r="C10" s="8"/>
      <c r="D10" s="8"/>
      <c r="E10" s="8"/>
      <c r="F10" s="8"/>
      <c r="G10" s="8"/>
      <c r="H10" s="8"/>
      <c r="I10" s="8"/>
    </row>
    <row r="11" ht="15" customHeight="1" spans="1:9">
      <c r="A11" s="8"/>
      <c r="B11" s="8"/>
      <c r="C11" s="8"/>
      <c r="D11" s="8"/>
      <c r="E11" s="8"/>
      <c r="F11" s="8"/>
      <c r="G11" s="8"/>
      <c r="H11" s="8"/>
      <c r="I11" s="8"/>
    </row>
    <row r="12" ht="15" customHeight="1" spans="1:9">
      <c r="A12" s="8"/>
      <c r="B12" s="8"/>
      <c r="C12" s="8"/>
      <c r="D12" s="8"/>
      <c r="E12" s="8"/>
      <c r="F12" s="8"/>
      <c r="G12" s="8"/>
      <c r="H12" s="8"/>
      <c r="I12" s="8"/>
    </row>
    <row r="13" ht="15" customHeight="1" spans="1:9">
      <c r="A13" s="8"/>
      <c r="B13" s="8"/>
      <c r="C13" s="8"/>
      <c r="D13" s="8" t="s">
        <v>808</v>
      </c>
      <c r="E13" s="8"/>
      <c r="F13" s="8"/>
      <c r="G13" s="8"/>
      <c r="H13" s="8"/>
      <c r="I13" s="8"/>
    </row>
    <row r="14" ht="15" customHeight="1" spans="1:9">
      <c r="A14" s="8"/>
      <c r="B14" s="8"/>
      <c r="C14" s="8"/>
      <c r="D14" s="8"/>
      <c r="E14" s="8"/>
      <c r="F14" s="8"/>
      <c r="G14" s="8"/>
      <c r="H14" s="8"/>
      <c r="I14" s="8"/>
    </row>
    <row r="15" ht="15" customHeight="1" spans="1:9">
      <c r="A15" s="8"/>
      <c r="B15" s="8"/>
      <c r="C15" s="8"/>
      <c r="D15" s="8"/>
      <c r="E15" s="8"/>
      <c r="F15" s="8"/>
      <c r="G15" s="8"/>
      <c r="H15" s="8"/>
      <c r="I15" s="8"/>
    </row>
    <row r="16" ht="15" customHeight="1" spans="1:9">
      <c r="A16" s="8"/>
      <c r="B16" s="8"/>
      <c r="C16" s="8"/>
      <c r="D16" s="8"/>
      <c r="E16" s="8"/>
      <c r="F16" s="8"/>
      <c r="G16" s="8"/>
      <c r="H16" s="8"/>
      <c r="I16" s="8"/>
    </row>
    <row r="17" ht="15" customHeight="1" spans="1:9">
      <c r="A17" s="8"/>
      <c r="B17" s="8"/>
      <c r="C17" s="8"/>
      <c r="D17" s="8"/>
      <c r="E17" s="8"/>
      <c r="F17" s="8"/>
      <c r="G17" s="8"/>
      <c r="H17" s="8"/>
      <c r="I17" s="8"/>
    </row>
    <row r="18" ht="15" customHeight="1" spans="1:9">
      <c r="A18" s="8"/>
      <c r="B18" s="8"/>
      <c r="C18" s="8"/>
      <c r="D18" s="8"/>
      <c r="E18" s="8"/>
      <c r="F18" s="8"/>
      <c r="G18" s="8"/>
      <c r="H18" s="8"/>
      <c r="I18" s="8"/>
    </row>
    <row r="19" ht="15" customHeight="1" spans="1:9">
      <c r="A19" s="8"/>
      <c r="B19" s="8"/>
      <c r="C19" s="8"/>
      <c r="D19" s="8"/>
      <c r="E19" s="8"/>
      <c r="F19" s="8"/>
      <c r="G19" s="8"/>
      <c r="H19" s="8"/>
      <c r="I19" s="8"/>
    </row>
    <row r="20" ht="15" customHeight="1" spans="1:9">
      <c r="A20" s="8"/>
      <c r="B20" s="8"/>
      <c r="C20" s="8"/>
      <c r="D20" s="8"/>
      <c r="E20" s="8"/>
      <c r="F20" s="8"/>
      <c r="G20" s="8"/>
      <c r="H20" s="8"/>
      <c r="I20" s="8"/>
    </row>
    <row r="21" ht="15" customHeight="1" spans="1:9">
      <c r="A21" s="8"/>
      <c r="B21" s="8"/>
      <c r="C21" s="8"/>
      <c r="D21" s="8"/>
      <c r="E21" s="8"/>
      <c r="F21" s="8"/>
      <c r="G21" s="8"/>
      <c r="H21" s="8"/>
      <c r="I21" s="8"/>
    </row>
    <row r="22" ht="15" customHeight="1" spans="1:9">
      <c r="A22" s="8"/>
      <c r="B22" s="8"/>
      <c r="C22" s="8"/>
      <c r="D22" s="8"/>
      <c r="E22" s="8"/>
      <c r="F22" s="8"/>
      <c r="G22" s="8"/>
      <c r="H22" s="8"/>
      <c r="I22" s="8"/>
    </row>
    <row r="23" ht="15" customHeight="1" spans="1:9">
      <c r="A23" s="8"/>
      <c r="B23" s="8"/>
      <c r="C23" s="8"/>
      <c r="D23" s="8"/>
      <c r="E23" s="8"/>
      <c r="F23" s="8"/>
      <c r="G23" s="8"/>
      <c r="H23" s="8"/>
      <c r="I23" s="8"/>
    </row>
    <row r="24" ht="15" customHeight="1" spans="1:9">
      <c r="A24" s="8"/>
      <c r="B24" s="8"/>
      <c r="C24" s="8"/>
      <c r="D24" s="8"/>
      <c r="E24" s="8"/>
      <c r="F24" s="8"/>
      <c r="G24" s="8"/>
      <c r="H24" s="8"/>
      <c r="I24" s="8"/>
    </row>
    <row r="25" ht="15" customHeight="1" spans="1:9">
      <c r="A25" s="8"/>
      <c r="B25" s="8"/>
      <c r="C25" s="8"/>
      <c r="D25" s="8"/>
      <c r="E25" s="8"/>
      <c r="F25" s="8"/>
      <c r="G25" s="8"/>
      <c r="H25" s="8"/>
      <c r="I25" s="8"/>
    </row>
    <row r="26" ht="15" customHeight="1" spans="1:9">
      <c r="A26" s="8"/>
      <c r="B26" s="8"/>
      <c r="C26" s="8"/>
      <c r="D26" s="8"/>
      <c r="E26" s="8"/>
      <c r="F26" s="8"/>
      <c r="G26" s="8"/>
      <c r="H26" s="8"/>
      <c r="I26" s="8"/>
    </row>
    <row r="27" ht="15" customHeight="1" spans="1:9">
      <c r="A27" s="8"/>
      <c r="B27" s="8"/>
      <c r="C27" s="8"/>
      <c r="D27" s="8"/>
      <c r="E27" s="8"/>
      <c r="F27" s="8"/>
      <c r="G27" s="8"/>
      <c r="H27" s="8"/>
      <c r="I27" s="8"/>
    </row>
    <row r="28" ht="15" customHeight="1" spans="1:9">
      <c r="A28" s="8"/>
      <c r="B28" s="8"/>
      <c r="C28" s="8"/>
      <c r="D28" s="8"/>
      <c r="E28" s="8"/>
      <c r="F28" s="8"/>
      <c r="G28" s="8"/>
      <c r="H28" s="8"/>
      <c r="I28" s="8"/>
    </row>
    <row r="29" ht="15" customHeight="1" spans="1:9">
      <c r="A29" s="8"/>
      <c r="B29" s="8"/>
      <c r="C29" s="8"/>
      <c r="D29" s="8"/>
      <c r="E29" s="8"/>
      <c r="F29" s="8"/>
      <c r="G29" s="8"/>
      <c r="H29" s="8"/>
      <c r="I29" s="8"/>
    </row>
    <row r="30" ht="15" customHeight="1" spans="1:9">
      <c r="A30" s="8"/>
      <c r="B30" s="8"/>
      <c r="C30" s="8"/>
      <c r="D30" s="8"/>
      <c r="E30" s="8"/>
      <c r="F30" s="8"/>
      <c r="G30" s="8"/>
      <c r="H30" s="8"/>
      <c r="I30" s="8"/>
    </row>
    <row r="31" ht="15" customHeight="1" spans="1:9">
      <c r="A31" s="8"/>
      <c r="B31" s="8"/>
      <c r="C31" s="8"/>
      <c r="D31" s="8"/>
      <c r="E31" s="8"/>
      <c r="F31" s="8"/>
      <c r="G31" s="8"/>
      <c r="H31" s="8"/>
      <c r="I31" s="8"/>
    </row>
    <row r="32" ht="15" customHeight="1" spans="1:9">
      <c r="A32" s="8"/>
      <c r="B32" s="8"/>
      <c r="C32" s="8"/>
      <c r="D32" s="8"/>
      <c r="E32" s="8"/>
      <c r="F32" s="8"/>
      <c r="G32" s="8"/>
      <c r="H32" s="8"/>
      <c r="I32" s="8"/>
    </row>
    <row r="33" ht="15" customHeight="1" spans="1:9">
      <c r="A33" s="8"/>
      <c r="B33" s="8"/>
      <c r="C33" s="8"/>
      <c r="D33" s="8"/>
      <c r="E33" s="8"/>
      <c r="F33" s="8"/>
      <c r="G33" s="8"/>
      <c r="H33" s="8"/>
      <c r="I33" s="8"/>
    </row>
    <row r="34" ht="15" customHeight="1" spans="1:9">
      <c r="A34" s="8"/>
      <c r="B34" s="8"/>
      <c r="C34" s="8"/>
      <c r="D34" s="8"/>
      <c r="E34" s="8"/>
      <c r="F34" s="8"/>
      <c r="G34" s="8"/>
      <c r="H34" s="8"/>
      <c r="I34" s="8"/>
    </row>
    <row r="35" ht="15" customHeight="1" spans="1:9">
      <c r="A35" s="8"/>
      <c r="B35" s="8"/>
      <c r="C35" s="8"/>
      <c r="D35" s="8"/>
      <c r="E35" s="8"/>
      <c r="F35" s="8"/>
      <c r="G35" s="8"/>
      <c r="H35" s="8"/>
      <c r="I35" s="8"/>
    </row>
    <row r="36" ht="15" customHeight="1" spans="1:9">
      <c r="A36" s="8"/>
      <c r="B36" s="8"/>
      <c r="C36" s="8"/>
      <c r="D36" s="8"/>
      <c r="E36" s="8"/>
      <c r="F36" s="8"/>
      <c r="G36" s="8"/>
      <c r="H36" s="8"/>
      <c r="I36" s="8"/>
    </row>
    <row r="37" ht="15" customHeight="1" spans="1:9">
      <c r="A37" s="8"/>
      <c r="B37" s="8"/>
      <c r="C37" s="8"/>
      <c r="D37" s="8"/>
      <c r="E37" s="8"/>
      <c r="F37" s="8"/>
      <c r="G37" s="8"/>
      <c r="H37" s="8"/>
      <c r="I37" s="8"/>
    </row>
    <row r="38" ht="15" customHeight="1" spans="1:9">
      <c r="A38" s="8"/>
      <c r="B38" s="8"/>
      <c r="C38" s="8"/>
      <c r="D38" s="8"/>
      <c r="E38" s="8"/>
      <c r="F38" s="8"/>
      <c r="G38" s="8"/>
      <c r="H38" s="8"/>
      <c r="I38" s="8"/>
    </row>
    <row r="39" ht="15" customHeight="1" spans="1:9">
      <c r="A39" s="8"/>
      <c r="B39" s="8"/>
      <c r="C39" s="8"/>
      <c r="D39" s="8"/>
      <c r="E39" s="8"/>
      <c r="F39" s="8"/>
      <c r="G39" s="8"/>
      <c r="H39" s="8"/>
      <c r="I39" s="8"/>
    </row>
    <row r="40" ht="15" customHeight="1" spans="1:9">
      <c r="A40" s="8"/>
      <c r="B40" s="8"/>
      <c r="C40" s="8"/>
      <c r="D40" s="8"/>
      <c r="E40" s="8"/>
      <c r="F40" s="8"/>
      <c r="G40" s="8"/>
      <c r="H40" s="8"/>
      <c r="I40" s="8"/>
    </row>
    <row r="41" ht="15" customHeight="1" spans="1:9">
      <c r="A41" s="8"/>
      <c r="B41" s="8"/>
      <c r="C41" s="8"/>
      <c r="D41" s="8"/>
      <c r="E41" s="8"/>
      <c r="F41" s="8"/>
      <c r="G41" s="8"/>
      <c r="H41" s="8"/>
      <c r="I41" s="8"/>
    </row>
    <row r="42" ht="15" customHeight="1" spans="1:9">
      <c r="A42" s="8"/>
      <c r="B42" s="8"/>
      <c r="C42" s="8"/>
      <c r="D42" s="8"/>
      <c r="E42" s="8"/>
      <c r="F42" s="8"/>
      <c r="G42" s="8"/>
      <c r="H42" s="8"/>
      <c r="I42" s="8"/>
    </row>
    <row r="43" ht="15" customHeight="1" spans="1:9">
      <c r="A43" s="8"/>
      <c r="B43" s="8"/>
      <c r="C43" s="8"/>
      <c r="D43" s="8"/>
      <c r="E43" s="8"/>
      <c r="F43" s="8"/>
      <c r="G43" s="8"/>
      <c r="H43" s="8"/>
      <c r="I43" s="8"/>
    </row>
    <row r="44" ht="15" customHeight="1" spans="1:9">
      <c r="A44" s="8"/>
      <c r="B44" s="8"/>
      <c r="C44" s="8"/>
      <c r="D44" s="8"/>
      <c r="E44" s="8"/>
      <c r="F44" s="8"/>
      <c r="G44" s="8"/>
      <c r="H44" s="8"/>
      <c r="I44" s="8"/>
    </row>
    <row r="45" ht="15" customHeight="1" spans="1:9">
      <c r="A45" s="8"/>
      <c r="B45" s="8"/>
      <c r="C45" s="8"/>
      <c r="D45" s="8"/>
      <c r="E45" s="8"/>
      <c r="F45" s="8"/>
      <c r="G45" s="8"/>
      <c r="H45" s="8"/>
      <c r="I45" s="8"/>
    </row>
    <row r="46" ht="15" customHeight="1" spans="1:9">
      <c r="A46" s="8"/>
      <c r="B46" s="8"/>
      <c r="C46" s="8"/>
      <c r="D46" s="8"/>
      <c r="E46" s="8"/>
      <c r="F46" s="8"/>
      <c r="G46" s="8"/>
      <c r="H46" s="8"/>
      <c r="I46" s="8"/>
    </row>
    <row r="47" ht="15" customHeight="1" spans="1:9">
      <c r="A47" s="8"/>
      <c r="B47" s="8"/>
      <c r="C47" s="8"/>
      <c r="D47" s="8"/>
      <c r="E47" s="8"/>
      <c r="F47" s="8"/>
      <c r="G47" s="8"/>
      <c r="H47" s="8"/>
      <c r="I47" s="8"/>
    </row>
  </sheetData>
  <mergeCells count="2">
    <mergeCell ref="A1:C1"/>
    <mergeCell ref="A2:D2"/>
  </mergeCells>
  <printOptions horizontalCentered="1"/>
  <pageMargins left="1.10208333333333" right="0.984027777777778" top="0.865972222222222" bottom="1" header="0.507638888888889" footer="0.507638888888889"/>
  <pageSetup paperSize="9" scale="98"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47"/>
  <sheetViews>
    <sheetView workbookViewId="0">
      <selection activeCell="D6" sqref="D6"/>
    </sheetView>
  </sheetViews>
  <sheetFormatPr defaultColWidth="9" defaultRowHeight="14.25"/>
  <cols>
    <col min="1" max="1" width="26.375" style="4" customWidth="1"/>
    <col min="2" max="3" width="47.25" style="4" customWidth="1"/>
    <col min="4" max="5" width="12.75" style="4" customWidth="1"/>
    <col min="6" max="6" width="16.75" style="4" customWidth="1"/>
    <col min="7" max="7" width="19.75" style="4" customWidth="1"/>
    <col min="8" max="16384" width="9" style="4"/>
  </cols>
  <sheetData>
    <row r="1" s="105" customFormat="1" ht="30" customHeight="1" spans="1:3">
      <c r="A1" s="108" t="s">
        <v>809</v>
      </c>
      <c r="B1" s="202"/>
      <c r="C1" s="202"/>
    </row>
    <row r="2" ht="30" customHeight="1" spans="1:9">
      <c r="A2" s="203" t="s">
        <v>810</v>
      </c>
      <c r="B2" s="203"/>
      <c r="C2" s="203"/>
      <c r="D2" s="110"/>
      <c r="E2" s="110"/>
      <c r="F2" s="110"/>
      <c r="G2" s="110"/>
      <c r="H2" s="17"/>
      <c r="I2" s="17"/>
    </row>
    <row r="3" s="3" customFormat="1" ht="24.95" customHeight="1" spans="1:9">
      <c r="A3" s="108"/>
      <c r="B3" s="108"/>
      <c r="C3" s="198" t="s">
        <v>141</v>
      </c>
      <c r="D3" s="113"/>
      <c r="E3" s="113"/>
      <c r="F3" s="13"/>
      <c r="G3" s="112"/>
      <c r="H3" s="13"/>
      <c r="I3" s="13"/>
    </row>
    <row r="4" s="106" customFormat="1" ht="27" customHeight="1" spans="1:9">
      <c r="A4" s="204" t="s">
        <v>811</v>
      </c>
      <c r="B4" s="204" t="s">
        <v>812</v>
      </c>
      <c r="C4" s="204" t="s">
        <v>813</v>
      </c>
      <c r="D4" s="13"/>
      <c r="E4" s="13"/>
      <c r="F4" s="13"/>
      <c r="G4" s="13"/>
      <c r="H4" s="13"/>
      <c r="I4" s="13"/>
    </row>
    <row r="5" s="107" customFormat="1" ht="27" customHeight="1" spans="1:9">
      <c r="A5" s="205" t="s">
        <v>807</v>
      </c>
      <c r="B5" s="206">
        <v>123458.5</v>
      </c>
      <c r="C5" s="27">
        <v>122922</v>
      </c>
      <c r="D5" s="17"/>
      <c r="E5" s="17"/>
      <c r="F5" s="17"/>
      <c r="G5" s="17"/>
      <c r="H5" s="17"/>
      <c r="I5" s="17"/>
    </row>
    <row r="6" s="5" customFormat="1" ht="27" customHeight="1" spans="1:9">
      <c r="A6" s="207" t="s">
        <v>163</v>
      </c>
      <c r="B6" s="208">
        <f>B5</f>
        <v>123458.5</v>
      </c>
      <c r="C6" s="19">
        <f>C5</f>
        <v>122922</v>
      </c>
      <c r="D6" s="22"/>
      <c r="E6" s="22"/>
      <c r="F6" s="22"/>
      <c r="G6" s="22"/>
      <c r="H6" s="22"/>
      <c r="I6" s="22"/>
    </row>
    <row r="7" ht="15" customHeight="1" spans="1:9">
      <c r="A7" s="17"/>
      <c r="B7" s="17"/>
      <c r="C7" s="17"/>
      <c r="D7" s="17"/>
      <c r="E7" s="17"/>
      <c r="F7" s="17"/>
      <c r="G7" s="17"/>
      <c r="H7" s="17"/>
      <c r="I7" s="17"/>
    </row>
    <row r="8" ht="15" customHeight="1" spans="1:9">
      <c r="A8" s="17"/>
      <c r="B8" s="17"/>
      <c r="C8" s="17"/>
      <c r="D8" s="17"/>
      <c r="E8" s="17"/>
      <c r="F8" s="17"/>
      <c r="G8" s="17"/>
      <c r="H8" s="17"/>
      <c r="I8" s="17"/>
    </row>
    <row r="9" ht="15" customHeight="1" spans="1:9">
      <c r="A9" s="17"/>
      <c r="B9" s="17"/>
      <c r="C9" s="17"/>
      <c r="D9" s="17"/>
      <c r="E9" s="17"/>
      <c r="F9" s="17"/>
      <c r="G9" s="17"/>
      <c r="H9" s="17"/>
      <c r="I9" s="17"/>
    </row>
    <row r="10" ht="15" customHeight="1" spans="1:9">
      <c r="A10" s="17"/>
      <c r="B10" s="22"/>
      <c r="C10" s="17"/>
      <c r="D10" s="17"/>
      <c r="E10" s="17"/>
      <c r="F10" s="17"/>
      <c r="G10" s="17"/>
      <c r="H10" s="17"/>
      <c r="I10" s="17"/>
    </row>
    <row r="11" ht="15" customHeight="1" spans="1:9">
      <c r="A11" s="17"/>
      <c r="B11" s="17"/>
      <c r="C11" s="17"/>
      <c r="D11" s="17"/>
      <c r="E11" s="17"/>
      <c r="F11" s="17"/>
      <c r="G11" s="17"/>
      <c r="H11" s="17"/>
      <c r="I11" s="17"/>
    </row>
    <row r="12" ht="15" customHeight="1" spans="1:9">
      <c r="A12" s="17"/>
      <c r="B12" s="17"/>
      <c r="C12" s="17"/>
      <c r="D12" s="17"/>
      <c r="E12" s="17"/>
      <c r="F12" s="17"/>
      <c r="G12" s="17"/>
      <c r="H12" s="17"/>
      <c r="I12" s="17"/>
    </row>
    <row r="13" ht="15" customHeight="1" spans="1:9">
      <c r="A13" s="17"/>
      <c r="B13" s="17"/>
      <c r="C13" s="17"/>
      <c r="D13" s="17"/>
      <c r="E13" s="17"/>
      <c r="F13" s="17"/>
      <c r="G13" s="17"/>
      <c r="H13" s="17"/>
      <c r="I13" s="17"/>
    </row>
    <row r="14" ht="15" customHeight="1" spans="1:9">
      <c r="A14" s="17"/>
      <c r="B14" s="17"/>
      <c r="C14" s="17"/>
      <c r="D14" s="17"/>
      <c r="E14" s="17"/>
      <c r="F14" s="17"/>
      <c r="G14" s="17"/>
      <c r="H14" s="17"/>
      <c r="I14" s="17"/>
    </row>
    <row r="15" ht="15" customHeight="1" spans="1:9">
      <c r="A15" s="17"/>
      <c r="B15" s="17"/>
      <c r="C15" s="17"/>
      <c r="D15" s="17"/>
      <c r="E15" s="17"/>
      <c r="F15" s="17"/>
      <c r="G15" s="17"/>
      <c r="H15" s="17"/>
      <c r="I15" s="17"/>
    </row>
    <row r="16" ht="15" customHeight="1" spans="1:9">
      <c r="A16" s="17"/>
      <c r="B16" s="17"/>
      <c r="C16" s="17"/>
      <c r="D16" s="17"/>
      <c r="E16" s="17"/>
      <c r="F16" s="17"/>
      <c r="G16" s="17"/>
      <c r="H16" s="17"/>
      <c r="I16" s="17"/>
    </row>
    <row r="17" ht="15" customHeight="1" spans="1:9">
      <c r="A17" s="17"/>
      <c r="B17" s="17"/>
      <c r="C17" s="17"/>
      <c r="D17" s="17"/>
      <c r="E17" s="17"/>
      <c r="F17" s="17"/>
      <c r="G17" s="17"/>
      <c r="H17" s="17"/>
      <c r="I17" s="17"/>
    </row>
    <row r="18" ht="15" customHeight="1" spans="1:9">
      <c r="A18" s="17"/>
      <c r="B18" s="17"/>
      <c r="C18" s="17"/>
      <c r="D18" s="17"/>
      <c r="E18" s="17"/>
      <c r="F18" s="17"/>
      <c r="G18" s="17"/>
      <c r="H18" s="17"/>
      <c r="I18" s="17"/>
    </row>
    <row r="19" ht="15" customHeight="1" spans="1:9">
      <c r="A19" s="17"/>
      <c r="B19" s="17"/>
      <c r="C19" s="17"/>
      <c r="D19" s="17"/>
      <c r="E19" s="17"/>
      <c r="F19" s="17"/>
      <c r="G19" s="17"/>
      <c r="H19" s="17"/>
      <c r="I19" s="17"/>
    </row>
    <row r="20" ht="15" customHeight="1" spans="1:9">
      <c r="A20" s="17"/>
      <c r="B20" s="17"/>
      <c r="C20" s="17"/>
      <c r="D20" s="17"/>
      <c r="E20" s="17"/>
      <c r="F20" s="17"/>
      <c r="G20" s="17"/>
      <c r="H20" s="17"/>
      <c r="I20" s="17"/>
    </row>
    <row r="21" ht="15" customHeight="1" spans="1:9">
      <c r="A21" s="17"/>
      <c r="B21" s="17"/>
      <c r="C21" s="17"/>
      <c r="D21" s="17"/>
      <c r="E21" s="17"/>
      <c r="F21" s="17"/>
      <c r="G21" s="17"/>
      <c r="H21" s="17"/>
      <c r="I21" s="17"/>
    </row>
    <row r="22" ht="15" customHeight="1" spans="1:9">
      <c r="A22" s="17"/>
      <c r="B22" s="17"/>
      <c r="C22" s="17"/>
      <c r="D22" s="17"/>
      <c r="E22" s="17"/>
      <c r="F22" s="17"/>
      <c r="G22" s="17"/>
      <c r="H22" s="17"/>
      <c r="I22" s="17"/>
    </row>
    <row r="23" ht="15" customHeight="1" spans="1:9">
      <c r="A23" s="17"/>
      <c r="B23" s="17"/>
      <c r="C23" s="17"/>
      <c r="D23" s="17"/>
      <c r="E23" s="17"/>
      <c r="F23" s="17"/>
      <c r="G23" s="17"/>
      <c r="H23" s="17"/>
      <c r="I23" s="17"/>
    </row>
    <row r="24" ht="15" customHeight="1" spans="1:9">
      <c r="A24" s="17"/>
      <c r="B24" s="17"/>
      <c r="C24" s="17"/>
      <c r="D24" s="17"/>
      <c r="E24" s="17"/>
      <c r="F24" s="17"/>
      <c r="G24" s="17"/>
      <c r="H24" s="17"/>
      <c r="I24" s="17"/>
    </row>
    <row r="25" ht="15" customHeight="1" spans="1:9">
      <c r="A25" s="17"/>
      <c r="B25" s="17"/>
      <c r="C25" s="17"/>
      <c r="D25" s="17"/>
      <c r="E25" s="17"/>
      <c r="F25" s="17"/>
      <c r="G25" s="17"/>
      <c r="H25" s="17"/>
      <c r="I25" s="17"/>
    </row>
    <row r="26" ht="15" customHeight="1" spans="1:9">
      <c r="A26" s="17"/>
      <c r="B26" s="17"/>
      <c r="C26" s="17"/>
      <c r="D26" s="17"/>
      <c r="E26" s="17"/>
      <c r="F26" s="17"/>
      <c r="G26" s="17"/>
      <c r="H26" s="17"/>
      <c r="I26" s="17"/>
    </row>
    <row r="27" ht="15" customHeight="1" spans="1:9">
      <c r="A27" s="17"/>
      <c r="B27" s="17"/>
      <c r="C27" s="17"/>
      <c r="D27" s="17"/>
      <c r="E27" s="17"/>
      <c r="F27" s="17"/>
      <c r="G27" s="17"/>
      <c r="H27" s="17"/>
      <c r="I27" s="17"/>
    </row>
    <row r="28" ht="15" customHeight="1" spans="1:9">
      <c r="A28" s="17"/>
      <c r="B28" s="17"/>
      <c r="C28" s="17"/>
      <c r="D28" s="17"/>
      <c r="E28" s="17"/>
      <c r="F28" s="17"/>
      <c r="G28" s="17"/>
      <c r="H28" s="17"/>
      <c r="I28" s="17"/>
    </row>
    <row r="29" ht="15" customHeight="1" spans="1:9">
      <c r="A29" s="17"/>
      <c r="B29" s="17"/>
      <c r="C29" s="17"/>
      <c r="D29" s="17"/>
      <c r="E29" s="17"/>
      <c r="F29" s="17"/>
      <c r="G29" s="17"/>
      <c r="H29" s="17"/>
      <c r="I29" s="17"/>
    </row>
    <row r="30" ht="15" customHeight="1" spans="1:9">
      <c r="A30" s="17"/>
      <c r="B30" s="17"/>
      <c r="C30" s="17"/>
      <c r="D30" s="17"/>
      <c r="E30" s="17"/>
      <c r="F30" s="17"/>
      <c r="G30" s="17"/>
      <c r="H30" s="17"/>
      <c r="I30" s="17"/>
    </row>
    <row r="31" ht="15" customHeight="1" spans="1:9">
      <c r="A31" s="17"/>
      <c r="B31" s="17"/>
      <c r="C31" s="17"/>
      <c r="D31" s="17"/>
      <c r="E31" s="17"/>
      <c r="F31" s="17"/>
      <c r="G31" s="17"/>
      <c r="H31" s="17"/>
      <c r="I31" s="17"/>
    </row>
    <row r="32" ht="15" customHeight="1" spans="1:9">
      <c r="A32" s="17"/>
      <c r="B32" s="17"/>
      <c r="C32" s="17"/>
      <c r="D32" s="17"/>
      <c r="E32" s="17"/>
      <c r="F32" s="17"/>
      <c r="G32" s="17"/>
      <c r="H32" s="17"/>
      <c r="I32" s="17"/>
    </row>
    <row r="33" ht="15" customHeight="1" spans="1:9">
      <c r="A33" s="17"/>
      <c r="B33" s="17"/>
      <c r="C33" s="17"/>
      <c r="D33" s="17"/>
      <c r="E33" s="17"/>
      <c r="F33" s="17"/>
      <c r="G33" s="17"/>
      <c r="H33" s="17"/>
      <c r="I33" s="17"/>
    </row>
    <row r="34" ht="15" customHeight="1" spans="1:9">
      <c r="A34" s="17"/>
      <c r="B34" s="17"/>
      <c r="C34" s="17"/>
      <c r="D34" s="17"/>
      <c r="E34" s="17"/>
      <c r="F34" s="17"/>
      <c r="G34" s="17"/>
      <c r="H34" s="17"/>
      <c r="I34" s="17"/>
    </row>
    <row r="35" ht="15" customHeight="1" spans="1:9">
      <c r="A35" s="17"/>
      <c r="B35" s="17"/>
      <c r="C35" s="17"/>
      <c r="D35" s="17"/>
      <c r="E35" s="17"/>
      <c r="F35" s="17"/>
      <c r="G35" s="17"/>
      <c r="H35" s="17"/>
      <c r="I35" s="17"/>
    </row>
    <row r="36" ht="15" customHeight="1" spans="1:9">
      <c r="A36" s="17"/>
      <c r="B36" s="17"/>
      <c r="C36" s="17"/>
      <c r="D36" s="17"/>
      <c r="E36" s="17"/>
      <c r="F36" s="17"/>
      <c r="G36" s="17"/>
      <c r="H36" s="17"/>
      <c r="I36" s="17"/>
    </row>
    <row r="37" ht="15" customHeight="1" spans="1:9">
      <c r="A37" s="17"/>
      <c r="B37" s="17"/>
      <c r="C37" s="17"/>
      <c r="D37" s="17"/>
      <c r="E37" s="17"/>
      <c r="F37" s="17"/>
      <c r="G37" s="17"/>
      <c r="H37" s="17"/>
      <c r="I37" s="17"/>
    </row>
    <row r="38" ht="15" customHeight="1" spans="1:9">
      <c r="A38" s="17"/>
      <c r="B38" s="17"/>
      <c r="C38" s="17"/>
      <c r="D38" s="17"/>
      <c r="E38" s="17"/>
      <c r="F38" s="17"/>
      <c r="G38" s="17"/>
      <c r="H38" s="17"/>
      <c r="I38" s="17"/>
    </row>
    <row r="39" ht="15" customHeight="1" spans="1:9">
      <c r="A39" s="17"/>
      <c r="B39" s="17"/>
      <c r="C39" s="17"/>
      <c r="D39" s="17"/>
      <c r="E39" s="17"/>
      <c r="F39" s="17"/>
      <c r="G39" s="17"/>
      <c r="H39" s="17"/>
      <c r="I39" s="17"/>
    </row>
    <row r="40" ht="15" customHeight="1" spans="1:9">
      <c r="A40" s="17"/>
      <c r="B40" s="17"/>
      <c r="C40" s="17"/>
      <c r="D40" s="17"/>
      <c r="E40" s="17"/>
      <c r="F40" s="17"/>
      <c r="G40" s="17"/>
      <c r="H40" s="17"/>
      <c r="I40" s="17"/>
    </row>
    <row r="41" ht="15" customHeight="1" spans="1:9">
      <c r="A41" s="17"/>
      <c r="B41" s="17"/>
      <c r="C41" s="17"/>
      <c r="D41" s="17"/>
      <c r="E41" s="17"/>
      <c r="F41" s="17"/>
      <c r="G41" s="17"/>
      <c r="H41" s="17"/>
      <c r="I41" s="17"/>
    </row>
    <row r="42" ht="15" customHeight="1" spans="1:9">
      <c r="A42" s="17"/>
      <c r="B42" s="17"/>
      <c r="C42" s="17"/>
      <c r="D42" s="17"/>
      <c r="E42" s="17"/>
      <c r="F42" s="17"/>
      <c r="G42" s="17"/>
      <c r="H42" s="17"/>
      <c r="I42" s="17"/>
    </row>
    <row r="43" ht="15" customHeight="1" spans="1:9">
      <c r="A43" s="17"/>
      <c r="B43" s="17"/>
      <c r="C43" s="17"/>
      <c r="D43" s="17"/>
      <c r="E43" s="17"/>
      <c r="F43" s="17"/>
      <c r="G43" s="17"/>
      <c r="H43" s="17"/>
      <c r="I43" s="17"/>
    </row>
    <row r="44" ht="15" customHeight="1" spans="1:9">
      <c r="A44" s="17"/>
      <c r="B44" s="17"/>
      <c r="C44" s="17"/>
      <c r="D44" s="17"/>
      <c r="E44" s="17"/>
      <c r="F44" s="17"/>
      <c r="G44" s="17"/>
      <c r="H44" s="17"/>
      <c r="I44" s="17"/>
    </row>
    <row r="45" ht="15" customHeight="1" spans="1:9">
      <c r="A45" s="17"/>
      <c r="B45" s="17"/>
      <c r="C45" s="17"/>
      <c r="D45" s="17"/>
      <c r="E45" s="17"/>
      <c r="F45" s="17"/>
      <c r="G45" s="17"/>
      <c r="H45" s="17"/>
      <c r="I45" s="17"/>
    </row>
    <row r="46" ht="15" customHeight="1" spans="1:9">
      <c r="A46" s="17"/>
      <c r="B46" s="17"/>
      <c r="C46" s="17"/>
      <c r="D46" s="17"/>
      <c r="E46" s="17"/>
      <c r="F46" s="17"/>
      <c r="G46" s="17"/>
      <c r="H46" s="17"/>
      <c r="I46" s="17"/>
    </row>
    <row r="47" ht="15" customHeight="1" spans="1:9">
      <c r="A47" s="17"/>
      <c r="B47" s="17"/>
      <c r="C47" s="17"/>
      <c r="D47" s="17"/>
      <c r="E47" s="17"/>
      <c r="F47" s="17"/>
      <c r="G47" s="17"/>
      <c r="H47" s="17"/>
      <c r="I47" s="17"/>
    </row>
  </sheetData>
  <mergeCells count="1">
    <mergeCell ref="A2:C2"/>
  </mergeCells>
  <printOptions horizontalCentered="1"/>
  <pageMargins left="0.751388888888889" right="0.751388888888889" top="1" bottom="1" header="0.507638888888889" footer="0.507638888888889"/>
  <pageSetup paperSize="9" scale="9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38"/>
  <sheetViews>
    <sheetView showZeros="0" workbookViewId="0">
      <selection activeCell="D15" sqref="D15"/>
    </sheetView>
  </sheetViews>
  <sheetFormatPr defaultColWidth="9" defaultRowHeight="14.25"/>
  <cols>
    <col min="1" max="1" width="30.625" style="99" customWidth="1"/>
    <col min="2" max="4" width="27.75" style="99" customWidth="1"/>
    <col min="5" max="16384" width="9" style="99"/>
  </cols>
  <sheetData>
    <row r="1" s="185" customFormat="1" ht="32.1" customHeight="1" spans="1:3">
      <c r="A1" s="54" t="s">
        <v>814</v>
      </c>
      <c r="B1" s="54"/>
      <c r="C1" s="54"/>
    </row>
    <row r="2" ht="39" customHeight="1" spans="1:9">
      <c r="A2" s="7" t="s">
        <v>815</v>
      </c>
      <c r="B2" s="7"/>
      <c r="C2" s="7"/>
      <c r="D2" s="7"/>
      <c r="E2" s="158"/>
      <c r="F2" s="158"/>
      <c r="G2" s="158"/>
      <c r="H2" s="158"/>
      <c r="I2" s="158"/>
    </row>
    <row r="3" s="186" customFormat="1" ht="26.1" customHeight="1" spans="1:9">
      <c r="A3" s="54"/>
      <c r="B3" s="70"/>
      <c r="C3" s="198" t="s">
        <v>141</v>
      </c>
      <c r="D3" s="198"/>
      <c r="E3" s="191"/>
      <c r="F3" s="191"/>
      <c r="G3" s="191"/>
      <c r="H3" s="191"/>
      <c r="I3" s="191"/>
    </row>
    <row r="4" s="186" customFormat="1" ht="26.1" customHeight="1" spans="1:9">
      <c r="A4" s="12" t="s">
        <v>816</v>
      </c>
      <c r="B4" s="12" t="s">
        <v>86</v>
      </c>
      <c r="C4" s="12" t="s">
        <v>87</v>
      </c>
      <c r="D4" s="12" t="s">
        <v>817</v>
      </c>
      <c r="E4" s="191"/>
      <c r="F4" s="191"/>
      <c r="G4" s="191"/>
      <c r="H4" s="191"/>
      <c r="I4" s="191"/>
    </row>
    <row r="5" s="190" customFormat="1" ht="26.1" customHeight="1" spans="1:9">
      <c r="A5" s="14" t="s">
        <v>818</v>
      </c>
      <c r="B5" s="27"/>
      <c r="C5" s="199"/>
      <c r="D5" s="16"/>
      <c r="E5" s="158"/>
      <c r="F5" s="158"/>
      <c r="G5" s="158"/>
      <c r="H5" s="158"/>
      <c r="I5" s="158"/>
    </row>
    <row r="6" s="190" customFormat="1" ht="26.1" customHeight="1" spans="1:9">
      <c r="A6" s="14" t="s">
        <v>819</v>
      </c>
      <c r="B6" s="27">
        <v>13889</v>
      </c>
      <c r="C6" s="27">
        <v>11834</v>
      </c>
      <c r="D6" s="16">
        <f>(C6-B6)/B6*100</f>
        <v>-14.7958816329469</v>
      </c>
      <c r="E6" s="158"/>
      <c r="F6" s="158"/>
      <c r="G6" s="158"/>
      <c r="H6" s="158"/>
      <c r="I6" s="158"/>
    </row>
    <row r="7" s="190" customFormat="1" ht="26.1" customHeight="1" spans="1:9">
      <c r="A7" s="14" t="s">
        <v>820</v>
      </c>
      <c r="B7" s="27"/>
      <c r="C7" s="27"/>
      <c r="D7" s="16"/>
      <c r="E7" s="158"/>
      <c r="F7" s="158"/>
      <c r="G7" s="158"/>
      <c r="H7" s="158"/>
      <c r="I7" s="158"/>
    </row>
    <row r="8" s="190" customFormat="1" ht="26.1" customHeight="1" spans="1:9">
      <c r="A8" s="14" t="s">
        <v>821</v>
      </c>
      <c r="B8" s="27"/>
      <c r="C8" s="27"/>
      <c r="D8" s="16"/>
      <c r="E8" s="158"/>
      <c r="F8" s="158"/>
      <c r="G8" s="158"/>
      <c r="H8" s="158"/>
      <c r="I8" s="158"/>
    </row>
    <row r="9" s="190" customFormat="1" ht="26.1" customHeight="1" spans="1:9">
      <c r="A9" s="181" t="s">
        <v>822</v>
      </c>
      <c r="B9" s="27"/>
      <c r="C9" s="27"/>
      <c r="D9" s="16"/>
      <c r="E9" s="158"/>
      <c r="F9" s="158"/>
      <c r="G9" s="158"/>
      <c r="H9" s="158"/>
      <c r="I9" s="158"/>
    </row>
    <row r="10" s="197" customFormat="1" ht="26.1" customHeight="1" spans="1:9">
      <c r="A10" s="29" t="s">
        <v>823</v>
      </c>
      <c r="B10" s="19">
        <f>SUM(B5:B9)</f>
        <v>13889</v>
      </c>
      <c r="C10" s="19">
        <f>SUM(C5:C9)</f>
        <v>11834</v>
      </c>
      <c r="D10" s="21">
        <f t="shared" ref="D10" si="0">(C10-B10)/B10*100</f>
        <v>-14.7958816329469</v>
      </c>
      <c r="E10" s="200"/>
      <c r="F10" s="200"/>
      <c r="G10" s="200"/>
      <c r="H10" s="200"/>
      <c r="I10" s="200"/>
    </row>
    <row r="11" ht="26.1" customHeight="1" spans="1:9">
      <c r="A11" s="14" t="s">
        <v>824</v>
      </c>
      <c r="B11" s="27">
        <v>4413</v>
      </c>
      <c r="C11" s="27">
        <v>4785</v>
      </c>
      <c r="D11" s="16"/>
      <c r="E11" s="158"/>
      <c r="F11" s="158"/>
      <c r="G11" s="158"/>
      <c r="H11" s="158"/>
      <c r="I11" s="158"/>
    </row>
    <row r="12" ht="26.1" customHeight="1" spans="1:9">
      <c r="A12" s="14" t="s">
        <v>825</v>
      </c>
      <c r="B12" s="27">
        <v>70989</v>
      </c>
      <c r="C12" s="27">
        <v>48570</v>
      </c>
      <c r="D12" s="16"/>
      <c r="E12" s="158"/>
      <c r="F12" s="158"/>
      <c r="G12" s="158"/>
      <c r="H12" s="158"/>
      <c r="I12" s="158"/>
    </row>
    <row r="13" ht="26.1" customHeight="1" spans="1:9">
      <c r="A13" s="14" t="s">
        <v>826</v>
      </c>
      <c r="B13" s="27"/>
      <c r="C13" s="27"/>
      <c r="D13" s="16"/>
      <c r="E13" s="158"/>
      <c r="F13" s="158"/>
      <c r="G13" s="158"/>
      <c r="H13" s="158"/>
      <c r="I13" s="158"/>
    </row>
    <row r="14" ht="26.1" customHeight="1" spans="1:9">
      <c r="A14" s="181" t="s">
        <v>827</v>
      </c>
      <c r="B14" s="27">
        <v>17500</v>
      </c>
      <c r="C14" s="27">
        <v>48000</v>
      </c>
      <c r="D14" s="16"/>
      <c r="E14" s="158"/>
      <c r="F14" s="158"/>
      <c r="G14" s="158"/>
      <c r="H14" s="158"/>
      <c r="I14" s="158"/>
    </row>
    <row r="15" ht="26.1" customHeight="1" spans="1:9">
      <c r="A15" s="19" t="s">
        <v>126</v>
      </c>
      <c r="B15" s="19">
        <f>SUM(B10:B14)</f>
        <v>106791</v>
      </c>
      <c r="C15" s="19">
        <f>SUM(C10:C14)</f>
        <v>113189</v>
      </c>
      <c r="D15" s="21">
        <f>(C15-B15)/B15*100</f>
        <v>5.99114157560094</v>
      </c>
      <c r="E15" s="158"/>
      <c r="F15" s="158"/>
      <c r="G15" s="158"/>
      <c r="H15" s="158"/>
      <c r="I15" s="158"/>
    </row>
    <row r="16" ht="21.6" customHeight="1" spans="1:9">
      <c r="A16" s="158"/>
      <c r="B16" s="158"/>
      <c r="C16" s="158"/>
      <c r="D16" s="158"/>
      <c r="E16" s="158"/>
      <c r="F16" s="158"/>
      <c r="G16" s="158"/>
      <c r="H16" s="158"/>
      <c r="I16" s="158"/>
    </row>
    <row r="17" ht="15" customHeight="1" spans="1:9">
      <c r="A17" s="158"/>
      <c r="B17" s="201"/>
      <c r="C17" s="158"/>
      <c r="D17" s="158"/>
      <c r="E17" s="158"/>
      <c r="F17" s="158"/>
      <c r="G17" s="158"/>
      <c r="H17" s="158"/>
      <c r="I17" s="158"/>
    </row>
    <row r="18" ht="15" customHeight="1" spans="1:9">
      <c r="A18" s="158"/>
      <c r="B18" s="158"/>
      <c r="C18" s="158"/>
      <c r="D18" s="158"/>
      <c r="E18" s="158"/>
      <c r="F18" s="158"/>
      <c r="G18" s="158"/>
      <c r="H18" s="158"/>
      <c r="I18" s="158"/>
    </row>
    <row r="19" ht="15" customHeight="1" spans="1:9">
      <c r="A19" s="158"/>
      <c r="B19" s="158"/>
      <c r="C19" s="158"/>
      <c r="D19" s="158"/>
      <c r="E19" s="158"/>
      <c r="F19" s="158"/>
      <c r="G19" s="158"/>
      <c r="H19" s="158"/>
      <c r="I19" s="158"/>
    </row>
    <row r="20" ht="15" customHeight="1" spans="1:9">
      <c r="A20" s="158"/>
      <c r="B20" s="158"/>
      <c r="C20" s="158"/>
      <c r="D20" s="158"/>
      <c r="E20" s="158"/>
      <c r="F20" s="158"/>
      <c r="G20" s="158"/>
      <c r="H20" s="158"/>
      <c r="I20" s="158"/>
    </row>
    <row r="21" ht="15" customHeight="1" spans="1:9">
      <c r="A21" s="158"/>
      <c r="B21" s="158"/>
      <c r="C21" s="158"/>
      <c r="D21" s="158"/>
      <c r="E21" s="158"/>
      <c r="F21" s="158"/>
      <c r="G21" s="158"/>
      <c r="H21" s="158"/>
      <c r="I21" s="158"/>
    </row>
    <row r="22" ht="15" customHeight="1" spans="1:9">
      <c r="A22" s="158"/>
      <c r="B22" s="158"/>
      <c r="C22" s="158"/>
      <c r="D22" s="158"/>
      <c r="E22" s="158"/>
      <c r="F22" s="158"/>
      <c r="G22" s="158"/>
      <c r="H22" s="158"/>
      <c r="I22" s="158"/>
    </row>
    <row r="23" ht="15" customHeight="1" spans="1:9">
      <c r="A23" s="158"/>
      <c r="B23" s="158"/>
      <c r="C23" s="158"/>
      <c r="D23" s="158"/>
      <c r="E23" s="158"/>
      <c r="F23" s="158"/>
      <c r="G23" s="158"/>
      <c r="H23" s="158"/>
      <c r="I23" s="158"/>
    </row>
    <row r="24" ht="15" customHeight="1" spans="1:9">
      <c r="A24" s="158"/>
      <c r="B24" s="158"/>
      <c r="C24" s="158"/>
      <c r="D24" s="158"/>
      <c r="E24" s="158"/>
      <c r="F24" s="158"/>
      <c r="G24" s="158"/>
      <c r="H24" s="158"/>
      <c r="I24" s="158"/>
    </row>
    <row r="25" ht="15" customHeight="1" spans="1:9">
      <c r="A25" s="158"/>
      <c r="B25" s="158"/>
      <c r="C25" s="158"/>
      <c r="D25" s="158"/>
      <c r="E25" s="158"/>
      <c r="F25" s="158"/>
      <c r="G25" s="158"/>
      <c r="H25" s="158"/>
      <c r="I25" s="158"/>
    </row>
    <row r="26" ht="15" customHeight="1" spans="1:9">
      <c r="A26" s="158"/>
      <c r="B26" s="158"/>
      <c r="C26" s="158"/>
      <c r="D26" s="158"/>
      <c r="E26" s="158"/>
      <c r="F26" s="158"/>
      <c r="G26" s="158"/>
      <c r="H26" s="158"/>
      <c r="I26" s="158"/>
    </row>
    <row r="27" ht="15" customHeight="1" spans="1:9">
      <c r="A27" s="158"/>
      <c r="B27" s="158"/>
      <c r="C27" s="158"/>
      <c r="D27" s="158"/>
      <c r="E27" s="158"/>
      <c r="F27" s="158"/>
      <c r="G27" s="158"/>
      <c r="H27" s="158"/>
      <c r="I27" s="158"/>
    </row>
    <row r="28" ht="15" customHeight="1" spans="1:9">
      <c r="A28" s="158"/>
      <c r="B28" s="158"/>
      <c r="C28" s="158"/>
      <c r="D28" s="158"/>
      <c r="E28" s="158"/>
      <c r="F28" s="158"/>
      <c r="G28" s="158"/>
      <c r="H28" s="158"/>
      <c r="I28" s="158"/>
    </row>
    <row r="29" ht="15" customHeight="1" spans="1:9">
      <c r="A29" s="158"/>
      <c r="B29" s="158"/>
      <c r="C29" s="158"/>
      <c r="D29" s="158"/>
      <c r="E29" s="158"/>
      <c r="F29" s="158"/>
      <c r="G29" s="158"/>
      <c r="H29" s="158"/>
      <c r="I29" s="158"/>
    </row>
    <row r="30" ht="15" customHeight="1" spans="1:9">
      <c r="A30" s="158"/>
      <c r="B30" s="158"/>
      <c r="C30" s="158"/>
      <c r="D30" s="158"/>
      <c r="E30" s="158"/>
      <c r="F30" s="158"/>
      <c r="G30" s="158"/>
      <c r="H30" s="158"/>
      <c r="I30" s="158"/>
    </row>
    <row r="31" ht="15" customHeight="1" spans="1:9">
      <c r="A31" s="158"/>
      <c r="B31" s="158"/>
      <c r="C31" s="158"/>
      <c r="D31" s="158"/>
      <c r="E31" s="158"/>
      <c r="F31" s="158"/>
      <c r="G31" s="158"/>
      <c r="H31" s="158"/>
      <c r="I31" s="158"/>
    </row>
    <row r="32" ht="15" customHeight="1" spans="1:9">
      <c r="A32" s="158"/>
      <c r="B32" s="158"/>
      <c r="C32" s="158"/>
      <c r="D32" s="158"/>
      <c r="E32" s="158"/>
      <c r="F32" s="158"/>
      <c r="G32" s="158"/>
      <c r="H32" s="158"/>
      <c r="I32" s="158"/>
    </row>
    <row r="33" ht="15" customHeight="1" spans="1:9">
      <c r="A33" s="158"/>
      <c r="B33" s="158"/>
      <c r="C33" s="158"/>
      <c r="D33" s="158"/>
      <c r="E33" s="158"/>
      <c r="F33" s="158"/>
      <c r="G33" s="158"/>
      <c r="H33" s="158"/>
      <c r="I33" s="158"/>
    </row>
    <row r="34" ht="15" customHeight="1" spans="1:9">
      <c r="A34" s="158"/>
      <c r="B34" s="158"/>
      <c r="C34" s="158"/>
      <c r="D34" s="158"/>
      <c r="E34" s="158"/>
      <c r="F34" s="158"/>
      <c r="G34" s="158"/>
      <c r="H34" s="158"/>
      <c r="I34" s="158"/>
    </row>
    <row r="35" ht="15" customHeight="1" spans="1:9">
      <c r="A35" s="158"/>
      <c r="B35" s="158"/>
      <c r="C35" s="158"/>
      <c r="D35" s="158"/>
      <c r="E35" s="158"/>
      <c r="F35" s="158"/>
      <c r="G35" s="158"/>
      <c r="H35" s="158"/>
      <c r="I35" s="158"/>
    </row>
    <row r="36" ht="15" customHeight="1" spans="1:9">
      <c r="A36" s="158"/>
      <c r="B36" s="158"/>
      <c r="C36" s="158"/>
      <c r="D36" s="158"/>
      <c r="E36" s="158"/>
      <c r="F36" s="158"/>
      <c r="G36" s="158"/>
      <c r="H36" s="158"/>
      <c r="I36" s="158"/>
    </row>
    <row r="37" ht="15" customHeight="1" spans="1:9">
      <c r="A37" s="158"/>
      <c r="B37" s="158"/>
      <c r="C37" s="158"/>
      <c r="D37" s="158"/>
      <c r="E37" s="158"/>
      <c r="F37" s="158"/>
      <c r="G37" s="158"/>
      <c r="H37" s="158"/>
      <c r="I37" s="158"/>
    </row>
    <row r="38" ht="15" customHeight="1" spans="1:9">
      <c r="A38" s="158"/>
      <c r="B38" s="158"/>
      <c r="C38" s="158"/>
      <c r="D38" s="158"/>
      <c r="E38" s="158"/>
      <c r="F38" s="158"/>
      <c r="G38" s="158"/>
      <c r="H38" s="158"/>
      <c r="I38" s="158"/>
    </row>
  </sheetData>
  <mergeCells count="3">
    <mergeCell ref="A1:C1"/>
    <mergeCell ref="A2:D2"/>
    <mergeCell ref="C3:D3"/>
  </mergeCells>
  <printOptions horizontalCentered="1"/>
  <pageMargins left="0.984027777777778" right="0.984027777777778" top="0.786805555555556" bottom="0.984027777777778" header="0.507638888888889" footer="0.2"/>
  <pageSetup paperSize="9" orientation="landscape" verticalDpi="18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43"/>
  <sheetViews>
    <sheetView showZeros="0" workbookViewId="0">
      <selection activeCell="D14" sqref="D14"/>
    </sheetView>
  </sheetViews>
  <sheetFormatPr defaultColWidth="9" defaultRowHeight="14.25"/>
  <cols>
    <col min="1" max="1" width="33.75" style="99" customWidth="1"/>
    <col min="2" max="2" width="29.5" style="99" customWidth="1"/>
    <col min="3" max="3" width="26.25" style="190" customWidth="1"/>
    <col min="4" max="4" width="26.25" style="99" customWidth="1"/>
    <col min="5" max="16384" width="9" style="99"/>
  </cols>
  <sheetData>
    <row r="1" s="185" customFormat="1" ht="27" customHeight="1" spans="1:3">
      <c r="A1" s="54" t="s">
        <v>828</v>
      </c>
      <c r="B1" s="54"/>
      <c r="C1" s="54"/>
    </row>
    <row r="2" ht="35.1" customHeight="1" spans="1:9">
      <c r="A2" s="7" t="s">
        <v>829</v>
      </c>
      <c r="B2" s="7"/>
      <c r="C2" s="7"/>
      <c r="D2" s="7"/>
      <c r="E2" s="158"/>
      <c r="F2" s="158"/>
      <c r="G2" s="158"/>
      <c r="H2" s="158"/>
      <c r="I2" s="158"/>
    </row>
    <row r="3" s="186" customFormat="1" ht="27.95" customHeight="1" spans="1:9">
      <c r="A3" s="111"/>
      <c r="B3" s="111"/>
      <c r="C3" s="112" t="s">
        <v>141</v>
      </c>
      <c r="D3" s="112"/>
      <c r="E3" s="191"/>
      <c r="F3" s="191"/>
      <c r="G3" s="191"/>
      <c r="H3" s="191"/>
      <c r="I3" s="191"/>
    </row>
    <row r="4" s="187" customFormat="1" ht="30" customHeight="1" spans="1:4">
      <c r="A4" s="12" t="s">
        <v>142</v>
      </c>
      <c r="B4" s="12" t="s">
        <v>86</v>
      </c>
      <c r="C4" s="12" t="s">
        <v>87</v>
      </c>
      <c r="D4" s="12" t="s">
        <v>817</v>
      </c>
    </row>
    <row r="5" s="186" customFormat="1" ht="30" customHeight="1" spans="1:4">
      <c r="A5" s="192" t="s">
        <v>830</v>
      </c>
      <c r="B5" s="15">
        <v>5</v>
      </c>
      <c r="C5" s="15"/>
      <c r="D5" s="179">
        <f t="shared" ref="D5:D10" si="0">(C5-B5)/B5*100</f>
        <v>-100</v>
      </c>
    </row>
    <row r="6" s="186" customFormat="1" ht="30" customHeight="1" spans="1:4">
      <c r="A6" s="193" t="s">
        <v>831</v>
      </c>
      <c r="B6" s="15">
        <v>35135</v>
      </c>
      <c r="C6" s="15">
        <v>31528</v>
      </c>
      <c r="D6" s="179">
        <f t="shared" si="0"/>
        <v>-10.26611640814</v>
      </c>
    </row>
    <row r="7" s="186" customFormat="1" ht="30" customHeight="1" spans="1:4">
      <c r="A7" s="14" t="s">
        <v>832</v>
      </c>
      <c r="B7" s="27">
        <v>17786</v>
      </c>
      <c r="C7" s="27">
        <v>45760</v>
      </c>
      <c r="D7" s="179">
        <f t="shared" si="0"/>
        <v>157.281007534016</v>
      </c>
    </row>
    <row r="8" s="186" customFormat="1" ht="30" customHeight="1" spans="1:4">
      <c r="A8" s="194" t="s">
        <v>833</v>
      </c>
      <c r="B8" s="27">
        <v>1927</v>
      </c>
      <c r="C8" s="27">
        <v>1882</v>
      </c>
      <c r="D8" s="179">
        <f t="shared" si="0"/>
        <v>-2.33523611831863</v>
      </c>
    </row>
    <row r="9" s="186" customFormat="1" ht="30" customHeight="1" spans="1:4">
      <c r="A9" s="194" t="s">
        <v>834</v>
      </c>
      <c r="B9" s="27">
        <v>19</v>
      </c>
      <c r="C9" s="27">
        <v>49</v>
      </c>
      <c r="D9" s="179">
        <f t="shared" si="0"/>
        <v>157.894736842105</v>
      </c>
    </row>
    <row r="10" s="186" customFormat="1" ht="30" customHeight="1" spans="1:4">
      <c r="A10" s="194" t="s">
        <v>835</v>
      </c>
      <c r="B10" s="27">
        <v>2780</v>
      </c>
      <c r="C10" s="27"/>
      <c r="D10" s="179">
        <f t="shared" si="0"/>
        <v>-100</v>
      </c>
    </row>
    <row r="11" s="186" customFormat="1" ht="30" customHeight="1" spans="1:4">
      <c r="A11" s="194" t="s">
        <v>95</v>
      </c>
      <c r="B11" s="27"/>
      <c r="C11" s="27">
        <v>105</v>
      </c>
      <c r="D11" s="179"/>
    </row>
    <row r="12" s="186" customFormat="1" ht="30" customHeight="1" spans="1:4">
      <c r="A12" s="194"/>
      <c r="B12" s="27"/>
      <c r="C12" s="27"/>
      <c r="D12" s="179"/>
    </row>
    <row r="13" s="186" customFormat="1" ht="30" customHeight="1" spans="1:4">
      <c r="A13" s="194"/>
      <c r="B13" s="27"/>
      <c r="C13" s="27"/>
      <c r="D13" s="179"/>
    </row>
    <row r="14" s="188" customFormat="1" ht="30" customHeight="1" spans="1:4">
      <c r="A14" s="19" t="s">
        <v>836</v>
      </c>
      <c r="B14" s="19">
        <f>SUM(B5:B10)</f>
        <v>57652</v>
      </c>
      <c r="C14" s="19">
        <f>SUM(C5:C11)</f>
        <v>79324</v>
      </c>
      <c r="D14" s="195">
        <f>(C14-B14)/B14*100</f>
        <v>37.591063623118</v>
      </c>
    </row>
    <row r="15" s="186" customFormat="1" ht="30" customHeight="1" spans="1:4">
      <c r="A15" s="14" t="s">
        <v>837</v>
      </c>
      <c r="B15" s="27"/>
      <c r="C15" s="27"/>
      <c r="D15" s="179"/>
    </row>
    <row r="16" s="186" customFormat="1" ht="30" customHeight="1" spans="1:4">
      <c r="A16" s="14" t="s">
        <v>838</v>
      </c>
      <c r="B16" s="27"/>
      <c r="C16" s="27">
        <v>1000</v>
      </c>
      <c r="D16" s="179"/>
    </row>
    <row r="17" s="186" customFormat="1" ht="30" customHeight="1" spans="1:4">
      <c r="A17" s="14" t="s">
        <v>839</v>
      </c>
      <c r="B17" s="27">
        <v>44354</v>
      </c>
      <c r="C17" s="27">
        <v>22670</v>
      </c>
      <c r="D17" s="179">
        <f>(C17-B17)/B17*100</f>
        <v>-48.888488073229</v>
      </c>
    </row>
    <row r="18" s="186" customFormat="1" ht="30" customHeight="1" spans="1:4">
      <c r="A18" s="14" t="s">
        <v>840</v>
      </c>
      <c r="B18" s="27">
        <v>4785</v>
      </c>
      <c r="C18" s="27">
        <v>10195</v>
      </c>
      <c r="D18" s="179">
        <f>(C18-B18)/B18*100</f>
        <v>113.061650992685</v>
      </c>
    </row>
    <row r="19" s="189" customFormat="1" ht="30" customHeight="1" spans="1:4">
      <c r="A19" s="19" t="s">
        <v>841</v>
      </c>
      <c r="B19" s="19">
        <f>SUM(B14:B18)</f>
        <v>106791</v>
      </c>
      <c r="C19" s="19">
        <f>SUM(C14:C18)</f>
        <v>113189</v>
      </c>
      <c r="D19" s="196">
        <f>(C19-B19)/B19*100</f>
        <v>5.99114157560094</v>
      </c>
    </row>
    <row r="20" ht="27.6" customHeight="1" spans="1:9">
      <c r="A20" s="158"/>
      <c r="B20" s="158"/>
      <c r="C20" s="158"/>
      <c r="D20" s="158"/>
      <c r="E20" s="158"/>
      <c r="F20" s="158"/>
      <c r="G20" s="158"/>
      <c r="H20" s="158"/>
      <c r="I20" s="158"/>
    </row>
    <row r="21" ht="15" customHeight="1" spans="1:9">
      <c r="A21" s="158"/>
      <c r="B21" s="158"/>
      <c r="C21" s="158"/>
      <c r="D21" s="158"/>
      <c r="E21" s="158"/>
      <c r="F21" s="158"/>
      <c r="G21" s="158"/>
      <c r="H21" s="158"/>
      <c r="I21" s="158"/>
    </row>
    <row r="22" ht="15" customHeight="1" spans="1:9">
      <c r="A22" s="158"/>
      <c r="B22" s="158"/>
      <c r="C22" s="158"/>
      <c r="D22" s="158"/>
      <c r="E22" s="158"/>
      <c r="F22" s="158"/>
      <c r="G22" s="158"/>
      <c r="H22" s="158"/>
      <c r="I22" s="158"/>
    </row>
    <row r="23" ht="15" customHeight="1" spans="1:9">
      <c r="A23" s="158"/>
      <c r="B23" s="158"/>
      <c r="C23" s="158"/>
      <c r="D23" s="158"/>
      <c r="E23" s="158"/>
      <c r="F23" s="158"/>
      <c r="G23" s="158"/>
      <c r="H23" s="158"/>
      <c r="I23" s="158"/>
    </row>
    <row r="24" ht="15" customHeight="1" spans="1:9">
      <c r="A24" s="158"/>
      <c r="B24" s="158"/>
      <c r="C24" s="158"/>
      <c r="D24" s="158"/>
      <c r="E24" s="158"/>
      <c r="F24" s="158"/>
      <c r="G24" s="158"/>
      <c r="H24" s="158"/>
      <c r="I24" s="158"/>
    </row>
    <row r="25" ht="15" customHeight="1" spans="1:9">
      <c r="A25" s="158"/>
      <c r="B25" s="158"/>
      <c r="C25" s="158"/>
      <c r="D25" s="158"/>
      <c r="E25" s="158"/>
      <c r="F25" s="158"/>
      <c r="G25" s="158"/>
      <c r="H25" s="158"/>
      <c r="I25" s="158"/>
    </row>
    <row r="26" ht="15" customHeight="1" spans="1:9">
      <c r="A26" s="158"/>
      <c r="B26" s="158"/>
      <c r="C26" s="158"/>
      <c r="D26" s="158"/>
      <c r="E26" s="158"/>
      <c r="F26" s="158"/>
      <c r="G26" s="158"/>
      <c r="H26" s="158"/>
      <c r="I26" s="158"/>
    </row>
    <row r="27" ht="15" customHeight="1" spans="1:9">
      <c r="A27" s="158"/>
      <c r="B27" s="158"/>
      <c r="C27" s="158"/>
      <c r="D27" s="158"/>
      <c r="E27" s="158"/>
      <c r="F27" s="158"/>
      <c r="G27" s="158"/>
      <c r="H27" s="158"/>
      <c r="I27" s="158"/>
    </row>
    <row r="28" ht="15" customHeight="1" spans="1:9">
      <c r="A28" s="158"/>
      <c r="B28" s="158"/>
      <c r="C28" s="158"/>
      <c r="D28" s="158"/>
      <c r="E28" s="158"/>
      <c r="F28" s="158"/>
      <c r="G28" s="158"/>
      <c r="H28" s="158"/>
      <c r="I28" s="158"/>
    </row>
    <row r="29" ht="15" customHeight="1" spans="1:9">
      <c r="A29" s="158"/>
      <c r="B29" s="158"/>
      <c r="C29" s="158"/>
      <c r="D29" s="158"/>
      <c r="E29" s="158"/>
      <c r="F29" s="158"/>
      <c r="G29" s="158"/>
      <c r="H29" s="158"/>
      <c r="I29" s="158"/>
    </row>
    <row r="30" ht="15" customHeight="1" spans="1:9">
      <c r="A30" s="158"/>
      <c r="B30" s="158"/>
      <c r="C30" s="158"/>
      <c r="D30" s="158"/>
      <c r="E30" s="158"/>
      <c r="F30" s="158"/>
      <c r="G30" s="158"/>
      <c r="H30" s="158"/>
      <c r="I30" s="158"/>
    </row>
    <row r="31" ht="15" customHeight="1" spans="1:9">
      <c r="A31" s="158"/>
      <c r="B31" s="158"/>
      <c r="C31" s="158"/>
      <c r="D31" s="158"/>
      <c r="E31" s="158"/>
      <c r="F31" s="158"/>
      <c r="G31" s="158"/>
      <c r="H31" s="158"/>
      <c r="I31" s="158"/>
    </row>
    <row r="32" ht="15" customHeight="1" spans="1:9">
      <c r="A32" s="158"/>
      <c r="B32" s="158"/>
      <c r="C32" s="158"/>
      <c r="D32" s="158"/>
      <c r="E32" s="158"/>
      <c r="F32" s="158"/>
      <c r="G32" s="158"/>
      <c r="H32" s="158"/>
      <c r="I32" s="158"/>
    </row>
    <row r="33" ht="15" customHeight="1" spans="1:9">
      <c r="A33" s="158"/>
      <c r="B33" s="158"/>
      <c r="C33" s="158"/>
      <c r="D33" s="158"/>
      <c r="E33" s="158"/>
      <c r="F33" s="158"/>
      <c r="G33" s="158"/>
      <c r="H33" s="158"/>
      <c r="I33" s="158"/>
    </row>
    <row r="34" ht="15" customHeight="1" spans="1:9">
      <c r="A34" s="158"/>
      <c r="B34" s="158"/>
      <c r="C34" s="158"/>
      <c r="D34" s="158"/>
      <c r="E34" s="158"/>
      <c r="F34" s="158"/>
      <c r="G34" s="158"/>
      <c r="H34" s="158"/>
      <c r="I34" s="158"/>
    </row>
    <row r="35" ht="15" customHeight="1" spans="1:9">
      <c r="A35" s="158"/>
      <c r="B35" s="158"/>
      <c r="C35" s="158"/>
      <c r="D35" s="158"/>
      <c r="E35" s="158"/>
      <c r="F35" s="158"/>
      <c r="G35" s="158"/>
      <c r="H35" s="158"/>
      <c r="I35" s="158"/>
    </row>
    <row r="36" ht="15" customHeight="1" spans="1:9">
      <c r="A36" s="158"/>
      <c r="B36" s="158"/>
      <c r="C36" s="158"/>
      <c r="D36" s="158"/>
      <c r="E36" s="158"/>
      <c r="F36" s="158"/>
      <c r="G36" s="158"/>
      <c r="H36" s="158"/>
      <c r="I36" s="158"/>
    </row>
    <row r="37" ht="15" customHeight="1" spans="1:9">
      <c r="A37" s="158"/>
      <c r="B37" s="158"/>
      <c r="C37" s="158"/>
      <c r="D37" s="158"/>
      <c r="E37" s="158"/>
      <c r="F37" s="158"/>
      <c r="G37" s="158"/>
      <c r="H37" s="158"/>
      <c r="I37" s="158"/>
    </row>
    <row r="38" ht="15" customHeight="1" spans="1:9">
      <c r="A38" s="158"/>
      <c r="B38" s="158"/>
      <c r="C38" s="158"/>
      <c r="D38" s="158"/>
      <c r="E38" s="158"/>
      <c r="F38" s="158"/>
      <c r="G38" s="158"/>
      <c r="H38" s="158"/>
      <c r="I38" s="158"/>
    </row>
    <row r="39" ht="15" customHeight="1" spans="1:9">
      <c r="A39" s="158"/>
      <c r="B39" s="158"/>
      <c r="C39" s="158"/>
      <c r="D39" s="158"/>
      <c r="E39" s="158"/>
      <c r="F39" s="158"/>
      <c r="G39" s="158"/>
      <c r="H39" s="158"/>
      <c r="I39" s="158"/>
    </row>
    <row r="40" ht="15" customHeight="1" spans="1:9">
      <c r="A40" s="158"/>
      <c r="B40" s="158"/>
      <c r="C40" s="158"/>
      <c r="D40" s="158"/>
      <c r="E40" s="158"/>
      <c r="F40" s="158"/>
      <c r="G40" s="158"/>
      <c r="H40" s="158"/>
      <c r="I40" s="158"/>
    </row>
    <row r="41" ht="15" customHeight="1" spans="1:9">
      <c r="A41" s="158"/>
      <c r="B41" s="158"/>
      <c r="C41" s="158"/>
      <c r="D41" s="158"/>
      <c r="E41" s="158"/>
      <c r="F41" s="158"/>
      <c r="G41" s="158"/>
      <c r="H41" s="158"/>
      <c r="I41" s="158"/>
    </row>
    <row r="42" ht="15" customHeight="1" spans="1:9">
      <c r="A42" s="158"/>
      <c r="B42" s="158"/>
      <c r="C42" s="158"/>
      <c r="D42" s="158"/>
      <c r="E42" s="158"/>
      <c r="F42" s="158"/>
      <c r="G42" s="158"/>
      <c r="H42" s="158"/>
      <c r="I42" s="158"/>
    </row>
    <row r="43" ht="15" customHeight="1" spans="1:9">
      <c r="A43" s="158"/>
      <c r="B43" s="158"/>
      <c r="C43" s="158"/>
      <c r="D43" s="158"/>
      <c r="E43" s="158"/>
      <c r="F43" s="158"/>
      <c r="G43" s="158"/>
      <c r="H43" s="158"/>
      <c r="I43" s="158"/>
    </row>
  </sheetData>
  <mergeCells count="4">
    <mergeCell ref="A1:C1"/>
    <mergeCell ref="A2:D2"/>
    <mergeCell ref="A3:B3"/>
    <mergeCell ref="C3:D3"/>
  </mergeCells>
  <printOptions horizontalCentered="1"/>
  <pageMargins left="0.984027777777778" right="0.984027777777778" top="0.984027777777778" bottom="0.786805555555556" header="0.507638888888889" footer="0.200694444444444"/>
  <pageSetup paperSize="9" scale="95" orientation="landscape" verticalDpi="18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36"/>
  <sheetViews>
    <sheetView showZeros="0" workbookViewId="0">
      <selection activeCell="C14" sqref="C14"/>
    </sheetView>
  </sheetViews>
  <sheetFormatPr defaultColWidth="9" defaultRowHeight="14.25"/>
  <cols>
    <col min="1" max="1" width="41.5" customWidth="1"/>
    <col min="2" max="2" width="27.625" customWidth="1"/>
    <col min="3" max="3" width="19.75" customWidth="1"/>
    <col min="4" max="4" width="24" customWidth="1"/>
  </cols>
  <sheetData>
    <row r="1" s="1" customFormat="1" ht="27" customHeight="1" spans="1:3">
      <c r="A1" s="6" t="s">
        <v>842</v>
      </c>
      <c r="B1" s="6"/>
      <c r="C1" s="6"/>
    </row>
    <row r="2" ht="30" customHeight="1" spans="1:9">
      <c r="A2" s="7" t="s">
        <v>843</v>
      </c>
      <c r="B2" s="7"/>
      <c r="C2" s="7"/>
      <c r="D2" s="7"/>
      <c r="E2" s="8"/>
      <c r="F2" s="8"/>
      <c r="G2" s="8"/>
      <c r="H2" s="8"/>
      <c r="I2" s="8"/>
    </row>
    <row r="3" s="2" customFormat="1" ht="26.25" customHeight="1" spans="1:9">
      <c r="A3" s="142"/>
      <c r="B3" s="56"/>
      <c r="C3" s="56"/>
      <c r="D3" s="78" t="s">
        <v>49</v>
      </c>
      <c r="E3" s="11"/>
      <c r="F3" s="11"/>
      <c r="G3" s="11"/>
      <c r="H3" s="11"/>
      <c r="I3" s="11"/>
    </row>
    <row r="4" s="173" customFormat="1" ht="30" customHeight="1" spans="1:9">
      <c r="A4" s="19" t="s">
        <v>142</v>
      </c>
      <c r="B4" s="19" t="s">
        <v>53</v>
      </c>
      <c r="C4" s="19" t="s">
        <v>844</v>
      </c>
      <c r="D4" s="19" t="s">
        <v>845</v>
      </c>
      <c r="E4" s="177"/>
      <c r="F4" s="177"/>
      <c r="G4" s="177"/>
      <c r="H4" s="177"/>
      <c r="I4" s="177"/>
    </row>
    <row r="5" s="174" customFormat="1" ht="30" customHeight="1" spans="1:9">
      <c r="A5" s="14" t="s">
        <v>818</v>
      </c>
      <c r="B5" s="156"/>
      <c r="C5" s="156"/>
      <c r="D5" s="16"/>
      <c r="E5" s="178"/>
      <c r="F5" s="178"/>
      <c r="G5" s="178"/>
      <c r="H5" s="178"/>
      <c r="I5" s="178"/>
    </row>
    <row r="6" s="174" customFormat="1" ht="30" customHeight="1" spans="1:9">
      <c r="A6" s="14" t="s">
        <v>819</v>
      </c>
      <c r="B6" s="27">
        <v>11834</v>
      </c>
      <c r="C6" s="27">
        <v>10000</v>
      </c>
      <c r="D6" s="179">
        <f t="shared" ref="D6:D8" si="0">(C6-B6)/B6*100</f>
        <v>-15.4977184383978</v>
      </c>
      <c r="E6" s="178"/>
      <c r="F6" s="178"/>
      <c r="G6" s="178"/>
      <c r="H6" s="178"/>
      <c r="I6" s="178"/>
    </row>
    <row r="7" s="174" customFormat="1" ht="30" customHeight="1" spans="1:9">
      <c r="A7" s="14" t="s">
        <v>846</v>
      </c>
      <c r="B7" s="156"/>
      <c r="C7" s="156"/>
      <c r="D7" s="179"/>
      <c r="E7" s="178"/>
      <c r="F7" s="178"/>
      <c r="G7" s="178"/>
      <c r="H7" s="178"/>
      <c r="I7" s="178"/>
    </row>
    <row r="8" s="175" customFormat="1" ht="30" customHeight="1" spans="1:9">
      <c r="A8" s="154" t="s">
        <v>823</v>
      </c>
      <c r="B8" s="156">
        <f>SUM(B5:B7)</f>
        <v>11834</v>
      </c>
      <c r="C8" s="156">
        <f>SUM(C5:C7)</f>
        <v>10000</v>
      </c>
      <c r="D8" s="179">
        <f t="shared" si="0"/>
        <v>-15.4977184383978</v>
      </c>
      <c r="E8" s="178"/>
      <c r="F8" s="178"/>
      <c r="G8" s="178"/>
      <c r="H8" s="178"/>
      <c r="I8" s="178"/>
    </row>
    <row r="9" s="175" customFormat="1" ht="30" customHeight="1" spans="1:9">
      <c r="A9" s="155" t="s">
        <v>824</v>
      </c>
      <c r="B9" s="27">
        <v>4785</v>
      </c>
      <c r="C9" s="27">
        <v>10195</v>
      </c>
      <c r="D9" s="180"/>
      <c r="E9" s="178"/>
      <c r="F9" s="178"/>
      <c r="G9" s="178"/>
      <c r="H9" s="178"/>
      <c r="I9" s="178"/>
    </row>
    <row r="10" s="175" customFormat="1" ht="30" customHeight="1" spans="1:9">
      <c r="A10" s="155" t="s">
        <v>825</v>
      </c>
      <c r="B10" s="27">
        <v>48570</v>
      </c>
      <c r="C10" s="27"/>
      <c r="D10" s="180"/>
      <c r="E10" s="178"/>
      <c r="F10" s="178"/>
      <c r="G10" s="178"/>
      <c r="H10" s="178"/>
      <c r="I10" s="178"/>
    </row>
    <row r="11" s="176" customFormat="1" ht="30" customHeight="1" spans="1:9">
      <c r="A11" s="181" t="s">
        <v>827</v>
      </c>
      <c r="B11" s="27">
        <v>48000</v>
      </c>
      <c r="C11" s="27"/>
      <c r="D11" s="182"/>
      <c r="E11" s="183"/>
      <c r="F11" s="183"/>
      <c r="G11" s="183"/>
      <c r="H11" s="183"/>
      <c r="I11" s="183"/>
    </row>
    <row r="12" s="130" customFormat="1" ht="30" customHeight="1" spans="1:9">
      <c r="A12" s="154" t="s">
        <v>126</v>
      </c>
      <c r="B12" s="19">
        <f>SUM(B8:B11)</f>
        <v>113189</v>
      </c>
      <c r="C12" s="19">
        <f>SUM(C8:C11)</f>
        <v>20195</v>
      </c>
      <c r="D12" s="21">
        <f>(C12-B12)/B12*100</f>
        <v>-82.1581602452535</v>
      </c>
      <c r="E12" s="141"/>
      <c r="F12" s="141"/>
      <c r="G12" s="141"/>
      <c r="H12" s="141"/>
      <c r="I12" s="141"/>
    </row>
    <row r="13" ht="15" customHeight="1" spans="1:9">
      <c r="A13" s="8"/>
      <c r="B13" s="158"/>
      <c r="C13" s="158"/>
      <c r="D13" s="158"/>
      <c r="E13" s="8"/>
      <c r="F13" s="8"/>
      <c r="G13" s="8"/>
      <c r="H13" s="8"/>
      <c r="I13" s="8"/>
    </row>
    <row r="14" ht="15" customHeight="1" spans="1:9">
      <c r="A14" s="184"/>
      <c r="B14" s="8"/>
      <c r="C14" s="8"/>
      <c r="D14" s="8"/>
      <c r="E14" s="8"/>
      <c r="F14" s="8"/>
      <c r="G14" s="8"/>
      <c r="H14" s="8"/>
      <c r="I14" s="8"/>
    </row>
    <row r="15" ht="15" customHeight="1" spans="1:9">
      <c r="A15" s="8"/>
      <c r="B15" s="8"/>
      <c r="C15" s="8"/>
      <c r="D15" s="8"/>
      <c r="E15" s="8"/>
      <c r="F15" s="8"/>
      <c r="G15" s="8"/>
      <c r="H15" s="8"/>
      <c r="I15" s="8"/>
    </row>
    <row r="16" ht="15" customHeight="1" spans="1:9">
      <c r="A16" s="8"/>
      <c r="B16" s="8"/>
      <c r="C16" s="8"/>
      <c r="D16" s="8"/>
      <c r="E16" s="8"/>
      <c r="F16" s="8"/>
      <c r="G16" s="8"/>
      <c r="H16" s="8"/>
      <c r="I16" s="8"/>
    </row>
    <row r="17" ht="15" customHeight="1" spans="1:9">
      <c r="A17" s="8"/>
      <c r="B17" s="8"/>
      <c r="C17" s="8"/>
      <c r="D17" s="8"/>
      <c r="E17" s="8"/>
      <c r="F17" s="8"/>
      <c r="G17" s="8"/>
      <c r="H17" s="8"/>
      <c r="I17" s="8"/>
    </row>
    <row r="18" ht="15" customHeight="1" spans="1:9">
      <c r="A18" s="8"/>
      <c r="B18" s="8"/>
      <c r="C18" s="8"/>
      <c r="D18" s="8"/>
      <c r="E18" s="8"/>
      <c r="F18" s="8"/>
      <c r="G18" s="8"/>
      <c r="H18" s="8"/>
      <c r="I18" s="8"/>
    </row>
    <row r="19" ht="15" customHeight="1" spans="1:9">
      <c r="A19" s="8"/>
      <c r="B19" s="8"/>
      <c r="C19" s="8"/>
      <c r="D19" s="8"/>
      <c r="E19" s="8"/>
      <c r="F19" s="8"/>
      <c r="G19" s="8"/>
      <c r="H19" s="8"/>
      <c r="I19" s="8"/>
    </row>
    <row r="20" ht="15" customHeight="1" spans="1:9">
      <c r="A20" s="8"/>
      <c r="B20" s="8"/>
      <c r="C20" s="8"/>
      <c r="D20" s="8"/>
      <c r="E20" s="8"/>
      <c r="F20" s="8"/>
      <c r="G20" s="8"/>
      <c r="H20" s="8"/>
      <c r="I20" s="8"/>
    </row>
    <row r="21" ht="15" customHeight="1" spans="1:9">
      <c r="A21" s="8"/>
      <c r="B21" s="8"/>
      <c r="C21" s="8"/>
      <c r="D21" s="8"/>
      <c r="E21" s="8"/>
      <c r="F21" s="8"/>
      <c r="G21" s="8"/>
      <c r="H21" s="8"/>
      <c r="I21" s="8"/>
    </row>
    <row r="22" ht="15" customHeight="1" spans="1:9">
      <c r="A22" s="8"/>
      <c r="B22" s="8"/>
      <c r="C22" s="8"/>
      <c r="D22" s="8"/>
      <c r="E22" s="8"/>
      <c r="F22" s="8"/>
      <c r="G22" s="8"/>
      <c r="H22" s="8"/>
      <c r="I22" s="8"/>
    </row>
    <row r="23" ht="15" customHeight="1" spans="1:9">
      <c r="A23" s="8"/>
      <c r="B23" s="8"/>
      <c r="C23" s="8"/>
      <c r="D23" s="8"/>
      <c r="E23" s="8"/>
      <c r="F23" s="8"/>
      <c r="G23" s="8"/>
      <c r="H23" s="8"/>
      <c r="I23" s="8"/>
    </row>
    <row r="24" ht="15" customHeight="1" spans="1:9">
      <c r="A24" s="8"/>
      <c r="B24" s="8"/>
      <c r="C24" s="8"/>
      <c r="D24" s="8"/>
      <c r="E24" s="8"/>
      <c r="F24" s="8"/>
      <c r="G24" s="8"/>
      <c r="H24" s="8"/>
      <c r="I24" s="8"/>
    </row>
    <row r="25" ht="15" customHeight="1" spans="1:9">
      <c r="A25" s="8"/>
      <c r="B25" s="8"/>
      <c r="C25" s="8"/>
      <c r="D25" s="8"/>
      <c r="E25" s="8"/>
      <c r="F25" s="8"/>
      <c r="G25" s="8"/>
      <c r="H25" s="8"/>
      <c r="I25" s="8"/>
    </row>
    <row r="26" ht="15" customHeight="1" spans="1:9">
      <c r="A26" s="8"/>
      <c r="B26" s="8"/>
      <c r="C26" s="8"/>
      <c r="D26" s="8"/>
      <c r="E26" s="8"/>
      <c r="F26" s="8"/>
      <c r="G26" s="8"/>
      <c r="H26" s="8"/>
      <c r="I26" s="8"/>
    </row>
    <row r="27" ht="15" customHeight="1" spans="1:9">
      <c r="A27" s="8"/>
      <c r="B27" s="8"/>
      <c r="C27" s="8"/>
      <c r="D27" s="8"/>
      <c r="E27" s="8"/>
      <c r="F27" s="8"/>
      <c r="G27" s="8"/>
      <c r="H27" s="8"/>
      <c r="I27" s="8"/>
    </row>
    <row r="28" ht="15" customHeight="1" spans="1:9">
      <c r="A28" s="8"/>
      <c r="B28" s="8"/>
      <c r="C28" s="8"/>
      <c r="D28" s="8"/>
      <c r="E28" s="8"/>
      <c r="F28" s="8"/>
      <c r="G28" s="8"/>
      <c r="H28" s="8"/>
      <c r="I28" s="8"/>
    </row>
    <row r="29" ht="15" customHeight="1" spans="1:9">
      <c r="A29" s="8"/>
      <c r="B29" s="8"/>
      <c r="C29" s="8"/>
      <c r="D29" s="8"/>
      <c r="E29" s="8"/>
      <c r="F29" s="8"/>
      <c r="G29" s="8"/>
      <c r="H29" s="8"/>
      <c r="I29" s="8"/>
    </row>
    <row r="30" ht="15" customHeight="1" spans="1:9">
      <c r="A30" s="8"/>
      <c r="B30" s="8"/>
      <c r="C30" s="8"/>
      <c r="D30" s="8"/>
      <c r="E30" s="8"/>
      <c r="F30" s="8"/>
      <c r="G30" s="8"/>
      <c r="H30" s="8"/>
      <c r="I30" s="8"/>
    </row>
    <row r="31" ht="15" customHeight="1" spans="1:9">
      <c r="A31" s="8"/>
      <c r="B31" s="8"/>
      <c r="C31" s="8"/>
      <c r="D31" s="8"/>
      <c r="E31" s="8"/>
      <c r="F31" s="8"/>
      <c r="G31" s="8"/>
      <c r="H31" s="8"/>
      <c r="I31" s="8"/>
    </row>
    <row r="32" ht="15" customHeight="1" spans="1:9">
      <c r="A32" s="8"/>
      <c r="B32" s="8"/>
      <c r="C32" s="8"/>
      <c r="D32" s="8"/>
      <c r="E32" s="8"/>
      <c r="F32" s="8"/>
      <c r="G32" s="8"/>
      <c r="H32" s="8"/>
      <c r="I32" s="8"/>
    </row>
    <row r="33" ht="15" customHeight="1" spans="1:9">
      <c r="A33" s="8"/>
      <c r="B33" s="8"/>
      <c r="C33" s="8"/>
      <c r="D33" s="8"/>
      <c r="E33" s="8"/>
      <c r="F33" s="8"/>
      <c r="G33" s="8"/>
      <c r="H33" s="8"/>
      <c r="I33" s="8"/>
    </row>
    <row r="34" ht="15" customHeight="1" spans="1:9">
      <c r="A34" s="8"/>
      <c r="B34" s="8"/>
      <c r="C34" s="8"/>
      <c r="D34" s="8"/>
      <c r="E34" s="8"/>
      <c r="F34" s="8"/>
      <c r="G34" s="8"/>
      <c r="H34" s="8"/>
      <c r="I34" s="8"/>
    </row>
    <row r="35" ht="15" customHeight="1" spans="1:9">
      <c r="A35" s="8"/>
      <c r="B35" s="8"/>
      <c r="C35" s="8"/>
      <c r="D35" s="8"/>
      <c r="E35" s="8"/>
      <c r="F35" s="8"/>
      <c r="G35" s="8"/>
      <c r="H35" s="8"/>
      <c r="I35" s="8"/>
    </row>
    <row r="36" ht="15" customHeight="1" spans="1:9">
      <c r="A36" s="8"/>
      <c r="B36" s="8"/>
      <c r="C36" s="8"/>
      <c r="D36" s="8"/>
      <c r="E36" s="8"/>
      <c r="F36" s="8"/>
      <c r="G36" s="8"/>
      <c r="H36" s="8"/>
      <c r="I36" s="8"/>
    </row>
  </sheetData>
  <mergeCells count="2">
    <mergeCell ref="A1:C1"/>
    <mergeCell ref="A2:D2"/>
  </mergeCells>
  <printOptions horizontalCentered="1"/>
  <pageMargins left="0.984027777777778" right="0.984027777777778" top="0.984027777777778" bottom="0.786805555555556" header="0.507638888888889" footer="0.2"/>
  <pageSetup paperSize="9" orientation="landscape" verticalDpi="18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41"/>
  <sheetViews>
    <sheetView showZeros="0" workbookViewId="0">
      <selection activeCell="D8" sqref="D8"/>
    </sheetView>
  </sheetViews>
  <sheetFormatPr defaultColWidth="9" defaultRowHeight="14.25"/>
  <cols>
    <col min="1" max="1" width="44" customWidth="1"/>
    <col min="2" max="2" width="22.75" style="25" customWidth="1"/>
    <col min="3" max="3" width="23.125" style="25" customWidth="1"/>
    <col min="4" max="4" width="24" customWidth="1"/>
  </cols>
  <sheetData>
    <row r="1" s="1" customFormat="1" ht="24" customHeight="1" spans="1:3">
      <c r="A1" s="6" t="s">
        <v>847</v>
      </c>
      <c r="B1" s="6"/>
      <c r="C1" s="6"/>
    </row>
    <row r="2" ht="33.95" customHeight="1" spans="1:9">
      <c r="A2" s="7" t="s">
        <v>848</v>
      </c>
      <c r="B2" s="7"/>
      <c r="C2" s="7"/>
      <c r="D2" s="7"/>
      <c r="E2" s="8"/>
      <c r="F2" s="8"/>
      <c r="G2" s="8"/>
      <c r="H2" s="8"/>
      <c r="I2" s="8"/>
    </row>
    <row r="3" s="2" customFormat="1" ht="23.25" customHeight="1" spans="1:9">
      <c r="A3" s="142"/>
      <c r="B3" s="167"/>
      <c r="C3" s="143" t="s">
        <v>141</v>
      </c>
      <c r="D3" s="143"/>
      <c r="E3" s="11"/>
      <c r="F3" s="11"/>
      <c r="G3" s="11"/>
      <c r="H3" s="11"/>
      <c r="I3" s="11"/>
    </row>
    <row r="4" s="2" customFormat="1" ht="27.95" customHeight="1" spans="1:9">
      <c r="A4" s="12" t="s">
        <v>142</v>
      </c>
      <c r="B4" s="118" t="s">
        <v>53</v>
      </c>
      <c r="C4" s="118" t="s">
        <v>844</v>
      </c>
      <c r="D4" s="144" t="s">
        <v>849</v>
      </c>
      <c r="E4" s="11"/>
      <c r="F4" s="11"/>
      <c r="G4" s="11"/>
      <c r="H4" s="11"/>
      <c r="I4" s="11"/>
    </row>
    <row r="5" ht="27.95" customHeight="1" spans="1:9">
      <c r="A5" s="145" t="s">
        <v>830</v>
      </c>
      <c r="B5" s="15"/>
      <c r="C5" s="15">
        <v>10</v>
      </c>
      <c r="D5" s="118"/>
      <c r="E5" s="8"/>
      <c r="F5" s="8"/>
      <c r="G5" s="8"/>
      <c r="H5" s="8"/>
      <c r="I5" s="8"/>
    </row>
    <row r="6" s="152" customFormat="1" ht="27.95" customHeight="1" spans="1:9">
      <c r="A6" s="146" t="s">
        <v>831</v>
      </c>
      <c r="B6" s="15">
        <v>31528</v>
      </c>
      <c r="C6" s="153">
        <v>13586</v>
      </c>
      <c r="D6" s="148">
        <f t="shared" ref="D6:D12" si="0">(C6-B6)/B6*100</f>
        <v>-56.9081451408272</v>
      </c>
      <c r="E6" s="8"/>
      <c r="F6" s="8"/>
      <c r="G6" s="8"/>
      <c r="H6" s="8"/>
      <c r="I6" s="8"/>
    </row>
    <row r="7" s="152" customFormat="1" ht="27.95" customHeight="1" spans="1:9">
      <c r="A7" s="150" t="s">
        <v>832</v>
      </c>
      <c r="B7" s="27">
        <v>45760</v>
      </c>
      <c r="C7" s="153">
        <v>2582</v>
      </c>
      <c r="D7" s="148">
        <f t="shared" si="0"/>
        <v>-94.3575174825175</v>
      </c>
      <c r="E7" s="8"/>
      <c r="F7" s="8"/>
      <c r="G7" s="8"/>
      <c r="H7" s="8"/>
      <c r="I7" s="8"/>
    </row>
    <row r="8" s="152" customFormat="1" ht="27.95" customHeight="1" spans="1:9">
      <c r="A8" s="150" t="s">
        <v>833</v>
      </c>
      <c r="B8" s="27">
        <v>1882</v>
      </c>
      <c r="C8" s="153">
        <v>3922</v>
      </c>
      <c r="D8" s="148">
        <f t="shared" si="0"/>
        <v>108.395324123273</v>
      </c>
      <c r="E8" s="8"/>
      <c r="F8" s="8"/>
      <c r="G8" s="8"/>
      <c r="H8" s="8"/>
      <c r="I8" s="8"/>
    </row>
    <row r="9" s="152" customFormat="1" ht="27.95" customHeight="1" spans="1:9">
      <c r="A9" s="145" t="s">
        <v>834</v>
      </c>
      <c r="B9" s="27">
        <v>49</v>
      </c>
      <c r="C9" s="153">
        <v>50</v>
      </c>
      <c r="D9" s="148">
        <f t="shared" si="0"/>
        <v>2.04081632653061</v>
      </c>
      <c r="E9" s="8"/>
      <c r="F9" s="8"/>
      <c r="G9" s="8"/>
      <c r="H9" s="8"/>
      <c r="I9" s="8"/>
    </row>
    <row r="10" s="152" customFormat="1" ht="27.95" customHeight="1" spans="1:9">
      <c r="A10" s="145" t="s">
        <v>835</v>
      </c>
      <c r="B10" s="27"/>
      <c r="C10" s="153"/>
      <c r="D10" s="148"/>
      <c r="E10" s="8"/>
      <c r="F10" s="8"/>
      <c r="G10" s="8"/>
      <c r="H10" s="8"/>
      <c r="I10" s="8"/>
    </row>
    <row r="11" s="152" customFormat="1" ht="27.95" customHeight="1" spans="1:9">
      <c r="A11" s="145" t="s">
        <v>95</v>
      </c>
      <c r="B11" s="27">
        <v>105</v>
      </c>
      <c r="C11" s="153">
        <v>45</v>
      </c>
      <c r="D11" s="148">
        <f t="shared" si="0"/>
        <v>-57.1428571428571</v>
      </c>
      <c r="E11" s="8"/>
      <c r="F11" s="8"/>
      <c r="G11" s="8"/>
      <c r="H11" s="8"/>
      <c r="I11" s="8"/>
    </row>
    <row r="12" ht="27.95" customHeight="1" spans="1:9">
      <c r="A12" s="151" t="s">
        <v>836</v>
      </c>
      <c r="B12" s="151">
        <f>SUM(B6:B11)</f>
        <v>79324</v>
      </c>
      <c r="C12" s="151">
        <f>SUM(C5:C11)</f>
        <v>20195</v>
      </c>
      <c r="D12" s="148">
        <f t="shared" si="0"/>
        <v>-74.5411224849982</v>
      </c>
      <c r="E12" s="8"/>
      <c r="F12" s="8"/>
      <c r="G12" s="8"/>
      <c r="H12" s="8"/>
      <c r="I12" s="8"/>
    </row>
    <row r="13" ht="27.95" customHeight="1" spans="1:9">
      <c r="A13" s="150" t="s">
        <v>837</v>
      </c>
      <c r="B13" s="168"/>
      <c r="C13" s="169"/>
      <c r="D13" s="170"/>
      <c r="E13" s="8"/>
      <c r="F13" s="8"/>
      <c r="G13" s="8"/>
      <c r="H13" s="8"/>
      <c r="I13" s="8"/>
    </row>
    <row r="14" ht="27.95" customHeight="1" spans="1:9">
      <c r="A14" s="150" t="s">
        <v>838</v>
      </c>
      <c r="B14" s="117">
        <v>1000</v>
      </c>
      <c r="C14" s="169"/>
      <c r="D14" s="170"/>
      <c r="E14" s="8"/>
      <c r="F14" s="8"/>
      <c r="G14" s="8"/>
      <c r="H14" s="8"/>
      <c r="I14" s="8"/>
    </row>
    <row r="15" s="99" customFormat="1" ht="27.95" customHeight="1" spans="1:9">
      <c r="A15" s="150" t="s">
        <v>839</v>
      </c>
      <c r="B15" s="27">
        <v>22670</v>
      </c>
      <c r="C15" s="168"/>
      <c r="D15" s="170"/>
      <c r="E15" s="158"/>
      <c r="F15" s="158"/>
      <c r="G15" s="158"/>
      <c r="H15" s="158"/>
      <c r="I15" s="158"/>
    </row>
    <row r="16" ht="27.95" customHeight="1" spans="1:9">
      <c r="A16" s="150" t="s">
        <v>840</v>
      </c>
      <c r="B16" s="27">
        <v>10195</v>
      </c>
      <c r="C16" s="169"/>
      <c r="D16" s="170"/>
      <c r="E16" s="8"/>
      <c r="F16" s="8"/>
      <c r="G16" s="8"/>
      <c r="H16" s="8"/>
      <c r="I16" s="8"/>
    </row>
    <row r="17" s="130" customFormat="1" ht="27.95" customHeight="1" spans="1:9">
      <c r="A17" s="118" t="s">
        <v>841</v>
      </c>
      <c r="B17" s="118">
        <f>SUM(B12:B16)</f>
        <v>113189</v>
      </c>
      <c r="C17" s="118">
        <f>SUM(C12:C16)</f>
        <v>20195</v>
      </c>
      <c r="D17" s="171">
        <f>(C17-B17)/B17*100</f>
        <v>-82.1581602452535</v>
      </c>
      <c r="E17" s="141"/>
      <c r="F17" s="141"/>
      <c r="G17" s="141"/>
      <c r="H17" s="141"/>
      <c r="I17" s="141"/>
    </row>
    <row r="18" ht="15" customHeight="1" spans="1:9">
      <c r="A18" s="158"/>
      <c r="B18" s="172"/>
      <c r="C18" s="172"/>
      <c r="D18" s="8"/>
      <c r="E18" s="8"/>
      <c r="F18" s="8"/>
      <c r="G18" s="8"/>
      <c r="H18" s="8"/>
      <c r="I18" s="8"/>
    </row>
    <row r="19" ht="15" customHeight="1" spans="1:9">
      <c r="A19" s="8"/>
      <c r="B19" s="31"/>
      <c r="C19" s="31"/>
      <c r="D19" s="8"/>
      <c r="E19" s="8"/>
      <c r="F19" s="8"/>
      <c r="G19" s="8"/>
      <c r="H19" s="8"/>
      <c r="I19" s="8"/>
    </row>
    <row r="20" ht="15" customHeight="1" spans="1:9">
      <c r="A20" s="8"/>
      <c r="B20" s="31"/>
      <c r="C20" s="31"/>
      <c r="D20" s="8"/>
      <c r="E20" s="8"/>
      <c r="F20" s="8"/>
      <c r="G20" s="8"/>
      <c r="H20" s="8"/>
      <c r="I20" s="8"/>
    </row>
    <row r="21" ht="15" customHeight="1" spans="1:9">
      <c r="A21" s="8"/>
      <c r="B21" s="31"/>
      <c r="C21" s="31"/>
      <c r="D21" s="8"/>
      <c r="E21" s="8"/>
      <c r="F21" s="8"/>
      <c r="G21" s="8"/>
      <c r="H21" s="8"/>
      <c r="I21" s="8"/>
    </row>
    <row r="22" ht="15" customHeight="1" spans="1:9">
      <c r="A22" s="8"/>
      <c r="B22" s="31"/>
      <c r="C22" s="31"/>
      <c r="D22" s="8"/>
      <c r="E22" s="8"/>
      <c r="F22" s="8"/>
      <c r="G22" s="8"/>
      <c r="H22" s="8"/>
      <c r="I22" s="8"/>
    </row>
    <row r="23" ht="15" customHeight="1" spans="1:9">
      <c r="A23" s="8"/>
      <c r="B23" s="31"/>
      <c r="C23" s="31"/>
      <c r="D23" s="8"/>
      <c r="E23" s="8"/>
      <c r="F23" s="8"/>
      <c r="G23" s="8"/>
      <c r="H23" s="8"/>
      <c r="I23" s="8"/>
    </row>
    <row r="24" ht="15" customHeight="1" spans="1:9">
      <c r="A24" s="8"/>
      <c r="B24" s="31"/>
      <c r="C24" s="31"/>
      <c r="D24" s="8"/>
      <c r="E24" s="8"/>
      <c r="F24" s="8"/>
      <c r="G24" s="8"/>
      <c r="H24" s="8"/>
      <c r="I24" s="8"/>
    </row>
    <row r="25" ht="15" customHeight="1" spans="1:9">
      <c r="A25" s="8"/>
      <c r="B25" s="31"/>
      <c r="C25" s="31"/>
      <c r="D25" s="8"/>
      <c r="E25" s="8"/>
      <c r="F25" s="8"/>
      <c r="G25" s="8"/>
      <c r="H25" s="8"/>
      <c r="I25" s="8"/>
    </row>
    <row r="26" ht="15" customHeight="1" spans="1:9">
      <c r="A26" s="8"/>
      <c r="B26" s="31"/>
      <c r="C26" s="31"/>
      <c r="D26" s="8"/>
      <c r="E26" s="8"/>
      <c r="F26" s="8"/>
      <c r="G26" s="8"/>
      <c r="H26" s="8"/>
      <c r="I26" s="8"/>
    </row>
    <row r="27" ht="15" customHeight="1" spans="1:9">
      <c r="A27" s="8"/>
      <c r="B27" s="31"/>
      <c r="C27" s="31"/>
      <c r="D27" s="8"/>
      <c r="E27" s="8"/>
      <c r="F27" s="8"/>
      <c r="G27" s="8"/>
      <c r="H27" s="8"/>
      <c r="I27" s="8"/>
    </row>
    <row r="28" ht="15" customHeight="1" spans="1:9">
      <c r="A28" s="8"/>
      <c r="B28" s="31"/>
      <c r="C28" s="31"/>
      <c r="D28" s="8"/>
      <c r="E28" s="8"/>
      <c r="F28" s="8"/>
      <c r="G28" s="8"/>
      <c r="H28" s="8"/>
      <c r="I28" s="8"/>
    </row>
    <row r="29" ht="15" customHeight="1" spans="1:9">
      <c r="A29" s="8"/>
      <c r="B29" s="31"/>
      <c r="C29" s="31"/>
      <c r="D29" s="8"/>
      <c r="E29" s="8"/>
      <c r="F29" s="8"/>
      <c r="G29" s="8"/>
      <c r="H29" s="8"/>
      <c r="I29" s="8"/>
    </row>
    <row r="30" ht="15" customHeight="1" spans="1:9">
      <c r="A30" s="8"/>
      <c r="B30" s="31"/>
      <c r="C30" s="31"/>
      <c r="D30" s="8"/>
      <c r="E30" s="8"/>
      <c r="F30" s="8"/>
      <c r="G30" s="8"/>
      <c r="H30" s="8"/>
      <c r="I30" s="8"/>
    </row>
    <row r="31" ht="15" customHeight="1" spans="1:9">
      <c r="A31" s="8"/>
      <c r="B31" s="31"/>
      <c r="C31" s="31"/>
      <c r="D31" s="8"/>
      <c r="E31" s="8"/>
      <c r="F31" s="8"/>
      <c r="G31" s="8"/>
      <c r="H31" s="8"/>
      <c r="I31" s="8"/>
    </row>
    <row r="32" ht="15" customHeight="1" spans="1:9">
      <c r="A32" s="8"/>
      <c r="B32" s="31"/>
      <c r="C32" s="31"/>
      <c r="D32" s="8"/>
      <c r="E32" s="8"/>
      <c r="F32" s="8"/>
      <c r="G32" s="8"/>
      <c r="H32" s="8"/>
      <c r="I32" s="8"/>
    </row>
    <row r="33" ht="15" customHeight="1" spans="1:9">
      <c r="A33" s="8"/>
      <c r="B33" s="31"/>
      <c r="C33" s="31"/>
      <c r="D33" s="8"/>
      <c r="E33" s="8"/>
      <c r="F33" s="8"/>
      <c r="G33" s="8"/>
      <c r="H33" s="8"/>
      <c r="I33" s="8"/>
    </row>
    <row r="34" ht="15" customHeight="1" spans="1:9">
      <c r="A34" s="8"/>
      <c r="B34" s="31"/>
      <c r="C34" s="31"/>
      <c r="D34" s="8"/>
      <c r="E34" s="8"/>
      <c r="F34" s="8"/>
      <c r="G34" s="8"/>
      <c r="H34" s="8"/>
      <c r="I34" s="8"/>
    </row>
    <row r="35" ht="15" customHeight="1" spans="1:9">
      <c r="A35" s="8"/>
      <c r="B35" s="31"/>
      <c r="C35" s="31"/>
      <c r="D35" s="8"/>
      <c r="E35" s="8"/>
      <c r="F35" s="8"/>
      <c r="G35" s="8"/>
      <c r="H35" s="8"/>
      <c r="I35" s="8"/>
    </row>
    <row r="36" ht="15" customHeight="1" spans="1:9">
      <c r="A36" s="8"/>
      <c r="B36" s="31"/>
      <c r="C36" s="31"/>
      <c r="D36" s="8"/>
      <c r="E36" s="8"/>
      <c r="F36" s="8"/>
      <c r="G36" s="8"/>
      <c r="H36" s="8"/>
      <c r="I36" s="8"/>
    </row>
    <row r="37" ht="15" customHeight="1" spans="1:9">
      <c r="A37" s="8"/>
      <c r="B37" s="31"/>
      <c r="C37" s="31"/>
      <c r="D37" s="8"/>
      <c r="E37" s="8"/>
      <c r="F37" s="8"/>
      <c r="G37" s="8"/>
      <c r="H37" s="8"/>
      <c r="I37" s="8"/>
    </row>
    <row r="38" ht="15" customHeight="1" spans="1:9">
      <c r="A38" s="8"/>
      <c r="B38" s="31"/>
      <c r="C38" s="31"/>
      <c r="D38" s="8"/>
      <c r="E38" s="8"/>
      <c r="F38" s="8"/>
      <c r="G38" s="8"/>
      <c r="H38" s="8"/>
      <c r="I38" s="8"/>
    </row>
    <row r="39" ht="15" customHeight="1" spans="1:9">
      <c r="A39" s="8"/>
      <c r="B39" s="31"/>
      <c r="C39" s="31"/>
      <c r="D39" s="8"/>
      <c r="E39" s="8"/>
      <c r="F39" s="8"/>
      <c r="G39" s="8"/>
      <c r="H39" s="8"/>
      <c r="I39" s="8"/>
    </row>
    <row r="40" ht="15" customHeight="1" spans="1:9">
      <c r="A40" s="8"/>
      <c r="B40" s="31"/>
      <c r="C40" s="31"/>
      <c r="D40" s="8"/>
      <c r="E40" s="8"/>
      <c r="F40" s="8"/>
      <c r="G40" s="8"/>
      <c r="H40" s="8"/>
      <c r="I40" s="8"/>
    </row>
    <row r="41" ht="15" customHeight="1" spans="1:9">
      <c r="A41" s="8"/>
      <c r="B41" s="31"/>
      <c r="C41" s="31"/>
      <c r="D41" s="8"/>
      <c r="E41" s="8"/>
      <c r="F41" s="8"/>
      <c r="G41" s="8"/>
      <c r="H41" s="8"/>
      <c r="I41" s="8"/>
    </row>
  </sheetData>
  <mergeCells count="3">
    <mergeCell ref="A1:C1"/>
    <mergeCell ref="A2:D2"/>
    <mergeCell ref="C3:D3"/>
  </mergeCells>
  <printOptions horizontalCentered="1"/>
  <pageMargins left="0.984027777777778" right="0.984027777777778" top="0.786805555555556" bottom="0.984027777777778" header="0.507638888888889" footer="0.2"/>
  <pageSetup paperSize="9" orientation="landscape" verticalDpi="18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D12"/>
  <sheetViews>
    <sheetView workbookViewId="0">
      <selection activeCell="C10" sqref="C10"/>
    </sheetView>
  </sheetViews>
  <sheetFormatPr defaultColWidth="8.625" defaultRowHeight="14.25" outlineLevelCol="3"/>
  <cols>
    <col min="1" max="1" width="38.625" customWidth="1"/>
    <col min="2" max="2" width="20.375" customWidth="1"/>
    <col min="3" max="3" width="24.25" customWidth="1"/>
    <col min="4" max="4" width="34.875" customWidth="1"/>
  </cols>
  <sheetData>
    <row r="1" ht="30.95" customHeight="1" spans="1:1">
      <c r="A1" s="51" t="s">
        <v>850</v>
      </c>
    </row>
    <row r="2" ht="38.1" customHeight="1" spans="1:4">
      <c r="A2" s="7" t="s">
        <v>851</v>
      </c>
      <c r="B2" s="7"/>
      <c r="C2" s="7"/>
      <c r="D2" s="7"/>
    </row>
    <row r="3" s="2" customFormat="1" ht="30.95" customHeight="1" spans="1:4">
      <c r="A3" s="142"/>
      <c r="B3" s="56"/>
      <c r="C3" s="56"/>
      <c r="D3" s="78" t="s">
        <v>49</v>
      </c>
    </row>
    <row r="4" ht="33.95" customHeight="1" spans="1:4">
      <c r="A4" s="12" t="s">
        <v>852</v>
      </c>
      <c r="B4" s="118" t="s">
        <v>53</v>
      </c>
      <c r="C4" s="19" t="s">
        <v>844</v>
      </c>
      <c r="D4" s="144" t="s">
        <v>845</v>
      </c>
    </row>
    <row r="5" ht="33.95" customHeight="1" spans="1:4">
      <c r="A5" s="159" t="s">
        <v>818</v>
      </c>
      <c r="B5" s="160"/>
      <c r="D5" s="161"/>
    </row>
    <row r="6" ht="33.95" customHeight="1" spans="1:4">
      <c r="A6" s="159" t="s">
        <v>819</v>
      </c>
      <c r="B6" s="27">
        <v>11834</v>
      </c>
      <c r="C6" s="27">
        <v>10000</v>
      </c>
      <c r="D6" s="161"/>
    </row>
    <row r="7" ht="33.95" customHeight="1" spans="1:4">
      <c r="A7" s="159" t="s">
        <v>846</v>
      </c>
      <c r="B7" s="156"/>
      <c r="C7" s="156"/>
      <c r="D7" s="161"/>
    </row>
    <row r="8" ht="33.95" customHeight="1" spans="1:4">
      <c r="A8" s="151" t="s">
        <v>823</v>
      </c>
      <c r="B8" s="154">
        <f>SUM(B6:B7)</f>
        <v>11834</v>
      </c>
      <c r="C8" s="154">
        <f>SUM(C6:C7)</f>
        <v>10000</v>
      </c>
      <c r="D8" s="162">
        <f>(C9-B9)/B9*100</f>
        <v>113.061650992685</v>
      </c>
    </row>
    <row r="9" ht="33.95" customHeight="1" spans="1:4">
      <c r="A9" s="150" t="s">
        <v>824</v>
      </c>
      <c r="B9" s="27">
        <v>4785</v>
      </c>
      <c r="C9" s="27">
        <v>10195</v>
      </c>
      <c r="D9" s="163"/>
    </row>
    <row r="10" ht="33.95" customHeight="1" spans="1:4">
      <c r="A10" s="150" t="s">
        <v>825</v>
      </c>
      <c r="B10" s="27">
        <v>48570</v>
      </c>
      <c r="C10" s="27"/>
      <c r="D10" s="163"/>
    </row>
    <row r="11" ht="33.95" customHeight="1" spans="1:4">
      <c r="A11" s="164" t="s">
        <v>827</v>
      </c>
      <c r="B11" s="27">
        <v>48000</v>
      </c>
      <c r="C11" s="27"/>
      <c r="D11" s="163"/>
    </row>
    <row r="12" ht="33.95" customHeight="1" spans="1:4">
      <c r="A12" s="165" t="s">
        <v>126</v>
      </c>
      <c r="B12" s="166">
        <f>SUM(B8:B11)</f>
        <v>113189</v>
      </c>
      <c r="C12" s="166">
        <f>SUM(C8:C11)</f>
        <v>20195</v>
      </c>
      <c r="D12" s="162">
        <f>(C12-B12)/B12*100</f>
        <v>-82.1581602452535</v>
      </c>
    </row>
  </sheetData>
  <mergeCells count="1">
    <mergeCell ref="A2:D2"/>
  </mergeCells>
  <printOptions horizontalCentered="1"/>
  <pageMargins left="0.751388888888889" right="0.751388888888889" top="1" bottom="1" header="0.5" footer="0.5"/>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H39"/>
  <sheetViews>
    <sheetView topLeftCell="A2" workbookViewId="0">
      <selection activeCell="A8" sqref="A8"/>
    </sheetView>
  </sheetViews>
  <sheetFormatPr defaultColWidth="9" defaultRowHeight="14.25" outlineLevelCol="7"/>
  <cols>
    <col min="1" max="1" width="60.75" customWidth="1"/>
    <col min="2" max="2" width="27.875" style="130" customWidth="1"/>
    <col min="3" max="3" width="26.375" customWidth="1"/>
  </cols>
  <sheetData>
    <row r="1" s="1" customFormat="1" ht="29.1" customHeight="1" spans="1:2">
      <c r="A1" s="6" t="s">
        <v>853</v>
      </c>
      <c r="B1" s="6"/>
    </row>
    <row r="2" ht="32.1" customHeight="1" spans="1:8">
      <c r="A2" s="7" t="s">
        <v>854</v>
      </c>
      <c r="B2" s="7"/>
      <c r="C2" s="7"/>
      <c r="D2" s="8"/>
      <c r="E2" s="8"/>
      <c r="F2" s="8"/>
      <c r="G2" s="8"/>
      <c r="H2" s="8"/>
    </row>
    <row r="3" s="2" customFormat="1" ht="30" customHeight="1" spans="1:8">
      <c r="A3" s="6"/>
      <c r="B3" s="10" t="s">
        <v>141</v>
      </c>
      <c r="C3" s="10"/>
      <c r="D3" s="11"/>
      <c r="E3" s="11"/>
      <c r="F3" s="11"/>
      <c r="G3" s="11"/>
      <c r="H3" s="11"/>
    </row>
    <row r="4" ht="30" customHeight="1" spans="1:8">
      <c r="A4" s="12" t="s">
        <v>142</v>
      </c>
      <c r="B4" s="19" t="s">
        <v>844</v>
      </c>
      <c r="C4" s="12" t="s">
        <v>855</v>
      </c>
      <c r="D4" s="8"/>
      <c r="E4" s="8"/>
      <c r="F4" s="8"/>
      <c r="G4" s="8"/>
      <c r="H4" s="8"/>
    </row>
    <row r="5" ht="30" customHeight="1" spans="1:8">
      <c r="A5" s="145" t="s">
        <v>830</v>
      </c>
      <c r="B5" s="15">
        <v>10</v>
      </c>
      <c r="C5" s="19"/>
      <c r="D5" s="8"/>
      <c r="E5" s="8"/>
      <c r="F5" s="8"/>
      <c r="G5" s="8"/>
      <c r="H5" s="8"/>
    </row>
    <row r="6" s="152" customFormat="1" ht="30" customHeight="1" spans="1:8">
      <c r="A6" s="146" t="s">
        <v>831</v>
      </c>
      <c r="B6" s="153">
        <v>13586</v>
      </c>
      <c r="C6" s="16"/>
      <c r="D6" s="8"/>
      <c r="E6" s="8"/>
      <c r="F6" s="8"/>
      <c r="G6" s="8"/>
      <c r="H6" s="8"/>
    </row>
    <row r="7" s="152" customFormat="1" ht="30" customHeight="1" spans="1:8">
      <c r="A7" s="150" t="s">
        <v>832</v>
      </c>
      <c r="B7" s="153">
        <v>2582</v>
      </c>
      <c r="C7" s="16"/>
      <c r="D7" s="8"/>
      <c r="E7" s="8"/>
      <c r="F7" s="8"/>
      <c r="G7" s="8"/>
      <c r="H7" s="8"/>
    </row>
    <row r="8" s="152" customFormat="1" ht="30" customHeight="1" spans="1:8">
      <c r="A8" s="150" t="s">
        <v>833</v>
      </c>
      <c r="B8" s="153">
        <v>3922</v>
      </c>
      <c r="C8" s="16"/>
      <c r="D8" s="8"/>
      <c r="E8" s="8"/>
      <c r="F8" s="8"/>
      <c r="G8" s="8"/>
      <c r="H8" s="8"/>
    </row>
    <row r="9" ht="30" customHeight="1" spans="1:8">
      <c r="A9" s="145" t="s">
        <v>834</v>
      </c>
      <c r="B9" s="153">
        <v>50</v>
      </c>
      <c r="C9" s="16"/>
      <c r="D9" s="8"/>
      <c r="E9" s="8"/>
      <c r="F9" s="8"/>
      <c r="G9" s="8"/>
      <c r="H9" s="8"/>
    </row>
    <row r="10" ht="30" customHeight="1" spans="1:8">
      <c r="A10" s="145" t="s">
        <v>835</v>
      </c>
      <c r="B10" s="153"/>
      <c r="C10" s="16"/>
      <c r="D10" s="8"/>
      <c r="E10" s="8"/>
      <c r="F10" s="8"/>
      <c r="G10" s="8"/>
      <c r="H10" s="8"/>
    </row>
    <row r="11" ht="30" customHeight="1" spans="1:8">
      <c r="A11" s="145" t="s">
        <v>95</v>
      </c>
      <c r="B11" s="153">
        <v>45</v>
      </c>
      <c r="C11" s="16"/>
      <c r="D11" s="8"/>
      <c r="E11" s="8"/>
      <c r="F11" s="8"/>
      <c r="G11" s="8"/>
      <c r="H11" s="8"/>
    </row>
    <row r="12" ht="30" customHeight="1" spans="1:8">
      <c r="A12" s="154" t="s">
        <v>836</v>
      </c>
      <c r="B12" s="154">
        <f>SUM(B5:B11)</f>
        <v>20195</v>
      </c>
      <c r="C12" s="16"/>
      <c r="D12" s="8"/>
      <c r="E12" s="8"/>
      <c r="F12" s="8"/>
      <c r="G12" s="8"/>
      <c r="H12" s="8"/>
    </row>
    <row r="13" s="99" customFormat="1" ht="30" customHeight="1" spans="1:8">
      <c r="A13" s="155" t="s">
        <v>837</v>
      </c>
      <c r="B13" s="156"/>
      <c r="C13" s="157"/>
      <c r="D13" s="158"/>
      <c r="E13" s="158"/>
      <c r="F13" s="158"/>
      <c r="G13" s="158"/>
      <c r="H13" s="158"/>
    </row>
    <row r="14" ht="30" customHeight="1" spans="1:8">
      <c r="A14" s="155" t="s">
        <v>856</v>
      </c>
      <c r="B14" s="156"/>
      <c r="C14" s="157"/>
      <c r="D14" s="8"/>
      <c r="E14" s="8"/>
      <c r="F14" s="8"/>
      <c r="G14" s="8"/>
      <c r="H14" s="8"/>
    </row>
    <row r="15" s="130" customFormat="1" ht="30" customHeight="1" spans="1:8">
      <c r="A15" s="155" t="s">
        <v>839</v>
      </c>
      <c r="B15" s="27"/>
      <c r="C15" s="157"/>
      <c r="D15" s="141"/>
      <c r="E15" s="141"/>
      <c r="F15" s="141"/>
      <c r="G15" s="141"/>
      <c r="H15" s="141"/>
    </row>
    <row r="16" ht="30" customHeight="1" spans="1:8">
      <c r="A16" s="155" t="s">
        <v>840</v>
      </c>
      <c r="B16" s="156"/>
      <c r="C16" s="157"/>
      <c r="D16" s="8"/>
      <c r="E16" s="8"/>
      <c r="F16" s="8"/>
      <c r="G16" s="8"/>
      <c r="H16" s="8"/>
    </row>
    <row r="17" ht="30" customHeight="1" spans="1:8">
      <c r="A17" s="19" t="s">
        <v>841</v>
      </c>
      <c r="B17" s="19">
        <f>SUM(B12:B16)</f>
        <v>20195</v>
      </c>
      <c r="C17" s="21"/>
      <c r="D17" s="8"/>
      <c r="E17" s="8"/>
      <c r="F17" s="8"/>
      <c r="G17" s="8"/>
      <c r="H17" s="8"/>
    </row>
    <row r="18" ht="15" customHeight="1" spans="1:8">
      <c r="A18" s="8"/>
      <c r="B18" s="141"/>
      <c r="C18" s="8"/>
      <c r="D18" s="8"/>
      <c r="E18" s="8"/>
      <c r="F18" s="8"/>
      <c r="G18" s="8"/>
      <c r="H18" s="8"/>
    </row>
    <row r="19" ht="15" customHeight="1" spans="1:8">
      <c r="A19" s="8"/>
      <c r="B19" s="141"/>
      <c r="C19" s="8"/>
      <c r="D19" s="8"/>
      <c r="E19" s="8"/>
      <c r="F19" s="8"/>
      <c r="G19" s="8"/>
      <c r="H19" s="8"/>
    </row>
    <row r="20" ht="15" customHeight="1" spans="1:8">
      <c r="A20" s="8"/>
      <c r="B20" s="141"/>
      <c r="C20" s="8"/>
      <c r="D20" s="8"/>
      <c r="E20" s="8"/>
      <c r="F20" s="8"/>
      <c r="G20" s="8"/>
      <c r="H20" s="8"/>
    </row>
    <row r="21" ht="15" customHeight="1" spans="1:8">
      <c r="A21" s="8"/>
      <c r="B21" s="141"/>
      <c r="C21" s="8"/>
      <c r="D21" s="8"/>
      <c r="E21" s="8"/>
      <c r="F21" s="8"/>
      <c r="G21" s="8"/>
      <c r="H21" s="8"/>
    </row>
    <row r="22" ht="15" customHeight="1" spans="1:8">
      <c r="A22" s="8"/>
      <c r="B22" s="141"/>
      <c r="C22" s="8"/>
      <c r="D22" s="8"/>
      <c r="E22" s="8"/>
      <c r="F22" s="8"/>
      <c r="G22" s="8"/>
      <c r="H22" s="8"/>
    </row>
    <row r="23" ht="15" customHeight="1" spans="1:8">
      <c r="A23" s="8"/>
      <c r="B23" s="141"/>
      <c r="C23" s="8"/>
      <c r="D23" s="8"/>
      <c r="E23" s="8"/>
      <c r="F23" s="8"/>
      <c r="G23" s="8"/>
      <c r="H23" s="8"/>
    </row>
    <row r="24" ht="15" customHeight="1" spans="1:8">
      <c r="A24" s="8"/>
      <c r="B24" s="141"/>
      <c r="C24" s="8"/>
      <c r="D24" s="8"/>
      <c r="E24" s="8"/>
      <c r="F24" s="8"/>
      <c r="G24" s="8"/>
      <c r="H24" s="8"/>
    </row>
    <row r="25" ht="15" customHeight="1" spans="1:8">
      <c r="A25" s="8"/>
      <c r="B25" s="141"/>
      <c r="C25" s="8"/>
      <c r="D25" s="8"/>
      <c r="E25" s="8"/>
      <c r="F25" s="8"/>
      <c r="G25" s="8"/>
      <c r="H25" s="8"/>
    </row>
    <row r="26" ht="15" customHeight="1" spans="1:8">
      <c r="A26" s="8"/>
      <c r="B26" s="141"/>
      <c r="C26" s="8"/>
      <c r="D26" s="8"/>
      <c r="E26" s="8"/>
      <c r="F26" s="8"/>
      <c r="G26" s="8"/>
      <c r="H26" s="8"/>
    </row>
    <row r="27" ht="15" customHeight="1" spans="1:8">
      <c r="A27" s="8"/>
      <c r="B27" s="141"/>
      <c r="C27" s="8"/>
      <c r="D27" s="8"/>
      <c r="E27" s="8"/>
      <c r="F27" s="8"/>
      <c r="G27" s="8"/>
      <c r="H27" s="8"/>
    </row>
    <row r="28" ht="15" customHeight="1" spans="1:8">
      <c r="A28" s="8"/>
      <c r="B28" s="141"/>
      <c r="C28" s="8"/>
      <c r="D28" s="8"/>
      <c r="E28" s="8"/>
      <c r="F28" s="8"/>
      <c r="G28" s="8"/>
      <c r="H28" s="8"/>
    </row>
    <row r="29" ht="15" customHeight="1" spans="1:8">
      <c r="A29" s="8"/>
      <c r="B29" s="141"/>
      <c r="C29" s="8"/>
      <c r="D29" s="8"/>
      <c r="E29" s="8"/>
      <c r="F29" s="8"/>
      <c r="G29" s="8"/>
      <c r="H29" s="8"/>
    </row>
    <row r="30" ht="15" customHeight="1" spans="1:8">
      <c r="A30" s="8"/>
      <c r="B30" s="141"/>
      <c r="C30" s="8"/>
      <c r="D30" s="8"/>
      <c r="E30" s="8"/>
      <c r="F30" s="8"/>
      <c r="G30" s="8"/>
      <c r="H30" s="8"/>
    </row>
    <row r="31" ht="15" customHeight="1" spans="1:8">
      <c r="A31" s="8"/>
      <c r="B31" s="141"/>
      <c r="C31" s="8"/>
      <c r="D31" s="8"/>
      <c r="E31" s="8"/>
      <c r="F31" s="8"/>
      <c r="G31" s="8"/>
      <c r="H31" s="8"/>
    </row>
    <row r="32" ht="15" customHeight="1" spans="1:8">
      <c r="A32" s="8"/>
      <c r="B32" s="141"/>
      <c r="C32" s="8"/>
      <c r="D32" s="8"/>
      <c r="E32" s="8"/>
      <c r="F32" s="8"/>
      <c r="G32" s="8"/>
      <c r="H32" s="8"/>
    </row>
    <row r="33" ht="15" customHeight="1" spans="1:8">
      <c r="A33" s="8"/>
      <c r="B33" s="141"/>
      <c r="C33" s="8"/>
      <c r="D33" s="8"/>
      <c r="E33" s="8"/>
      <c r="F33" s="8"/>
      <c r="G33" s="8"/>
      <c r="H33" s="8"/>
    </row>
    <row r="34" ht="15" customHeight="1" spans="1:8">
      <c r="A34" s="8"/>
      <c r="B34" s="141"/>
      <c r="C34" s="8"/>
      <c r="D34" s="8"/>
      <c r="E34" s="8"/>
      <c r="F34" s="8"/>
      <c r="G34" s="8"/>
      <c r="H34" s="8"/>
    </row>
    <row r="35" ht="15" customHeight="1" spans="1:8">
      <c r="A35" s="8"/>
      <c r="B35" s="141"/>
      <c r="C35" s="8"/>
      <c r="D35" s="8"/>
      <c r="E35" s="8"/>
      <c r="F35" s="8"/>
      <c r="G35" s="8"/>
      <c r="H35" s="8"/>
    </row>
    <row r="36" ht="15" customHeight="1" spans="1:8">
      <c r="A36" s="8"/>
      <c r="B36" s="141"/>
      <c r="C36" s="8"/>
      <c r="D36" s="8"/>
      <c r="E36" s="8"/>
      <c r="F36" s="8"/>
      <c r="G36" s="8"/>
      <c r="H36" s="8"/>
    </row>
    <row r="37" ht="15" customHeight="1" spans="1:8">
      <c r="A37" s="8"/>
      <c r="B37" s="141"/>
      <c r="C37" s="8"/>
      <c r="D37" s="8"/>
      <c r="E37" s="8"/>
      <c r="F37" s="8"/>
      <c r="G37" s="8"/>
      <c r="H37" s="8"/>
    </row>
    <row r="38" ht="15" customHeight="1" spans="1:8">
      <c r="A38" s="8"/>
      <c r="B38" s="141"/>
      <c r="C38" s="8"/>
      <c r="D38" s="8"/>
      <c r="E38" s="8"/>
      <c r="F38" s="8"/>
      <c r="G38" s="8"/>
      <c r="H38" s="8"/>
    </row>
    <row r="39" ht="15" customHeight="1" spans="1:8">
      <c r="A39" s="8"/>
      <c r="B39" s="141"/>
      <c r="C39" s="8"/>
      <c r="D39" s="8"/>
      <c r="E39" s="8"/>
      <c r="F39" s="8"/>
      <c r="G39" s="8"/>
      <c r="H39" s="8"/>
    </row>
  </sheetData>
  <mergeCells count="3">
    <mergeCell ref="A1:B1"/>
    <mergeCell ref="A2:C2"/>
    <mergeCell ref="B3:C3"/>
  </mergeCells>
  <printOptions horizontalCentered="1"/>
  <pageMargins left="0.751388888888889" right="0.751388888888889" top="1" bottom="1" header="0.5" footer="0.5"/>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C22"/>
  <sheetViews>
    <sheetView topLeftCell="A11" workbookViewId="0">
      <selection activeCell="C12" sqref="C12"/>
    </sheetView>
  </sheetViews>
  <sheetFormatPr defaultColWidth="8.625" defaultRowHeight="14.25" outlineLevelCol="2"/>
  <cols>
    <col min="1" max="1" width="52" customWidth="1"/>
    <col min="2" max="2" width="31.375" style="69" customWidth="1"/>
    <col min="3" max="3" width="37.375" customWidth="1"/>
  </cols>
  <sheetData>
    <row r="1" ht="26.1" customHeight="1" spans="1:3">
      <c r="A1" s="6" t="s">
        <v>857</v>
      </c>
      <c r="B1" s="6"/>
      <c r="C1" s="1"/>
    </row>
    <row r="2" ht="33.95" customHeight="1" spans="1:3">
      <c r="A2" s="7" t="s">
        <v>858</v>
      </c>
      <c r="B2" s="7"/>
      <c r="C2" s="7"/>
    </row>
    <row r="3" s="2" customFormat="1" ht="30" customHeight="1" spans="1:3">
      <c r="A3" s="142"/>
      <c r="B3" s="143" t="s">
        <v>141</v>
      </c>
      <c r="C3" s="143"/>
    </row>
    <row r="4" ht="30" customHeight="1" spans="1:3">
      <c r="A4" s="12" t="s">
        <v>142</v>
      </c>
      <c r="B4" s="118" t="s">
        <v>844</v>
      </c>
      <c r="C4" s="144" t="s">
        <v>855</v>
      </c>
    </row>
    <row r="5" ht="30" customHeight="1" spans="1:3">
      <c r="A5" s="145" t="s">
        <v>830</v>
      </c>
      <c r="B5" s="117">
        <f>B6</f>
        <v>10</v>
      </c>
      <c r="C5" s="118"/>
    </row>
    <row r="6" ht="30" customHeight="1" spans="1:3">
      <c r="A6" s="117" t="s">
        <v>859</v>
      </c>
      <c r="B6" s="117">
        <v>10</v>
      </c>
      <c r="C6" s="118"/>
    </row>
    <row r="7" ht="30" customHeight="1" spans="1:3">
      <c r="A7" s="146" t="s">
        <v>831</v>
      </c>
      <c r="B7" s="147">
        <f>B8</f>
        <v>13586</v>
      </c>
      <c r="C7" s="148"/>
    </row>
    <row r="8" ht="30" customHeight="1" spans="1:3">
      <c r="A8" s="117" t="s">
        <v>860</v>
      </c>
      <c r="B8" s="149">
        <v>13586</v>
      </c>
      <c r="C8" s="148"/>
    </row>
    <row r="9" ht="30" customHeight="1" spans="1:3">
      <c r="A9" s="150" t="s">
        <v>861</v>
      </c>
      <c r="B9" s="149">
        <v>3922</v>
      </c>
      <c r="C9" s="148"/>
    </row>
    <row r="10" ht="30" customHeight="1" spans="1:3">
      <c r="A10" s="117" t="s">
        <v>862</v>
      </c>
      <c r="B10" s="149">
        <v>2385</v>
      </c>
      <c r="C10" s="148"/>
    </row>
    <row r="11" ht="30" customHeight="1" spans="1:3">
      <c r="A11" s="117" t="s">
        <v>863</v>
      </c>
      <c r="B11" s="149">
        <v>738</v>
      </c>
      <c r="C11" s="148"/>
    </row>
    <row r="12" ht="30" customHeight="1" spans="1:3">
      <c r="A12" s="117" t="s">
        <v>864</v>
      </c>
      <c r="B12" s="149">
        <v>799</v>
      </c>
      <c r="C12" s="148"/>
    </row>
    <row r="13" ht="30" customHeight="1" spans="1:3">
      <c r="A13" s="145" t="s">
        <v>865</v>
      </c>
      <c r="B13" s="149">
        <f>B14+B15</f>
        <v>45</v>
      </c>
      <c r="C13" s="148"/>
    </row>
    <row r="14" ht="30" customHeight="1" spans="1:3">
      <c r="A14" s="117" t="s">
        <v>866</v>
      </c>
      <c r="B14" s="149">
        <v>24</v>
      </c>
      <c r="C14" s="148"/>
    </row>
    <row r="15" ht="30" customHeight="1" spans="1:3">
      <c r="A15" s="117" t="s">
        <v>867</v>
      </c>
      <c r="B15" s="149">
        <v>21</v>
      </c>
      <c r="C15" s="148"/>
    </row>
    <row r="16" ht="30" customHeight="1" spans="1:3">
      <c r="A16" s="145" t="s">
        <v>868</v>
      </c>
      <c r="B16" s="149">
        <f>B17+B18+B19</f>
        <v>2582</v>
      </c>
      <c r="C16" s="148"/>
    </row>
    <row r="17" ht="30" customHeight="1" spans="1:3">
      <c r="A17" s="117" t="s">
        <v>869</v>
      </c>
      <c r="B17" s="149">
        <v>80</v>
      </c>
      <c r="C17" s="148"/>
    </row>
    <row r="18" ht="30" customHeight="1" spans="1:3">
      <c r="A18" s="117" t="s">
        <v>870</v>
      </c>
      <c r="B18" s="149">
        <v>2</v>
      </c>
      <c r="C18" s="148"/>
    </row>
    <row r="19" ht="30" customHeight="1" spans="1:3">
      <c r="A19" s="117" t="s">
        <v>871</v>
      </c>
      <c r="B19" s="149">
        <v>2500</v>
      </c>
      <c r="C19" s="148"/>
    </row>
    <row r="20" ht="30" customHeight="1" spans="1:3">
      <c r="A20" s="145" t="s">
        <v>872</v>
      </c>
      <c r="B20" s="149">
        <v>50</v>
      </c>
      <c r="C20" s="148"/>
    </row>
    <row r="21" ht="30" customHeight="1" spans="1:3">
      <c r="A21" s="145" t="s">
        <v>873</v>
      </c>
      <c r="B21" s="149">
        <v>50</v>
      </c>
      <c r="C21" s="148"/>
    </row>
    <row r="22" ht="30" customHeight="1" spans="1:3">
      <c r="A22" s="151" t="s">
        <v>841</v>
      </c>
      <c r="B22" s="118">
        <f>B5+B7+B9+B13+B16+B20</f>
        <v>20195</v>
      </c>
      <c r="C22" s="148"/>
    </row>
  </sheetData>
  <mergeCells count="3">
    <mergeCell ref="A1:B1"/>
    <mergeCell ref="A2:C2"/>
    <mergeCell ref="B3:C3"/>
  </mergeCells>
  <printOptions horizontalCentered="1"/>
  <pageMargins left="0.751388888888889" right="0.751388888888889" top="1" bottom="1" header="0.5" footer="0.5"/>
  <pageSetup paperSize="9" scale="9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H49"/>
  <sheetViews>
    <sheetView showZeros="0" topLeftCell="A14" workbookViewId="0">
      <selection activeCell="F7" sqref="F7"/>
    </sheetView>
  </sheetViews>
  <sheetFormatPr defaultColWidth="9" defaultRowHeight="12.75" outlineLevelCol="7"/>
  <cols>
    <col min="1" max="1" width="33.5" style="372" customWidth="1"/>
    <col min="2" max="3" width="17.75" style="372" customWidth="1"/>
    <col min="4" max="4" width="23" style="373" customWidth="1"/>
    <col min="5" max="5" width="20" style="372" customWidth="1"/>
    <col min="6" max="6" width="9" style="372"/>
    <col min="7" max="7" width="9.5" style="372"/>
    <col min="8" max="16384" width="9" style="372"/>
  </cols>
  <sheetData>
    <row r="1" ht="24.95" customHeight="1" spans="1:1">
      <c r="A1" s="76" t="s">
        <v>83</v>
      </c>
    </row>
    <row r="2" s="231" customFormat="1" ht="36" customHeight="1" spans="1:5">
      <c r="A2" s="7" t="s">
        <v>84</v>
      </c>
      <c r="B2" s="7"/>
      <c r="C2" s="7"/>
      <c r="D2" s="374"/>
      <c r="E2" s="7"/>
    </row>
    <row r="3" s="190" customFormat="1" ht="26.1" customHeight="1" spans="2:8">
      <c r="B3" s="77"/>
      <c r="C3" s="77"/>
      <c r="D3" s="375"/>
      <c r="E3" s="112" t="s">
        <v>49</v>
      </c>
      <c r="F3" s="158"/>
      <c r="G3" s="158"/>
      <c r="H3" s="158"/>
    </row>
    <row r="4" s="371" customFormat="1" ht="24.95" customHeight="1" spans="1:8">
      <c r="A4" s="19" t="s">
        <v>85</v>
      </c>
      <c r="B4" s="144" t="s">
        <v>86</v>
      </c>
      <c r="C4" s="144" t="s">
        <v>87</v>
      </c>
      <c r="D4" s="376" t="s">
        <v>88</v>
      </c>
      <c r="E4" s="118"/>
      <c r="F4" s="377"/>
      <c r="G4" s="377"/>
      <c r="H4" s="377"/>
    </row>
    <row r="5" s="371" customFormat="1" ht="24.95" customHeight="1" spans="1:8">
      <c r="A5" s="118"/>
      <c r="B5" s="118"/>
      <c r="C5" s="118"/>
      <c r="D5" s="376" t="s">
        <v>58</v>
      </c>
      <c r="E5" s="118" t="s">
        <v>57</v>
      </c>
      <c r="F5" s="377"/>
      <c r="G5" s="377"/>
      <c r="H5" s="377"/>
    </row>
    <row r="6" ht="24.95" customHeight="1" spans="1:8">
      <c r="A6" s="145" t="s">
        <v>89</v>
      </c>
      <c r="B6" s="117">
        <v>9237</v>
      </c>
      <c r="C6" s="117">
        <v>7179</v>
      </c>
      <c r="D6" s="378">
        <f t="shared" ref="D6:D20" si="0">(C6/B6-1)*100</f>
        <v>-22.2799610263072</v>
      </c>
      <c r="E6" s="117">
        <f>C6-B6</f>
        <v>-2058</v>
      </c>
      <c r="F6" s="243"/>
      <c r="G6" s="158"/>
      <c r="H6" s="243"/>
    </row>
    <row r="7" ht="24.95" customHeight="1" spans="1:8">
      <c r="A7" s="379" t="s">
        <v>90</v>
      </c>
      <c r="B7" s="117">
        <v>3</v>
      </c>
      <c r="C7" s="117">
        <v>28</v>
      </c>
      <c r="D7" s="378">
        <f t="shared" si="0"/>
        <v>833.333333333333</v>
      </c>
      <c r="E7" s="117">
        <f>C7-B7</f>
        <v>25</v>
      </c>
      <c r="F7" s="243"/>
      <c r="G7" s="243"/>
      <c r="H7" s="243"/>
    </row>
    <row r="8" ht="24.95" customHeight="1" spans="1:8">
      <c r="A8" s="379" t="s">
        <v>91</v>
      </c>
      <c r="B8" s="117">
        <v>4437</v>
      </c>
      <c r="C8" s="117">
        <v>3178</v>
      </c>
      <c r="D8" s="378">
        <f t="shared" si="0"/>
        <v>-28.3750281721884</v>
      </c>
      <c r="E8" s="117">
        <f t="shared" ref="E8:E20" si="1">C8-B8</f>
        <v>-1259</v>
      </c>
      <c r="F8" s="243"/>
      <c r="G8" s="243"/>
      <c r="H8" s="243"/>
    </row>
    <row r="9" ht="24.95" customHeight="1" spans="1:8">
      <c r="A9" s="379" t="s">
        <v>92</v>
      </c>
      <c r="B9" s="117">
        <v>22736</v>
      </c>
      <c r="C9" s="117">
        <v>22739</v>
      </c>
      <c r="D9" s="378">
        <f t="shared" si="0"/>
        <v>0.013194933145666</v>
      </c>
      <c r="E9" s="117">
        <f t="shared" si="1"/>
        <v>3</v>
      </c>
      <c r="F9" s="243"/>
      <c r="G9" s="380"/>
      <c r="H9" s="243"/>
    </row>
    <row r="10" ht="24.95" customHeight="1" spans="1:8">
      <c r="A10" s="379" t="s">
        <v>93</v>
      </c>
      <c r="B10" s="117">
        <v>652</v>
      </c>
      <c r="C10" s="117">
        <v>650</v>
      </c>
      <c r="D10" s="378">
        <f t="shared" si="0"/>
        <v>-0.306748466257667</v>
      </c>
      <c r="E10" s="117">
        <f t="shared" si="1"/>
        <v>-2</v>
      </c>
      <c r="F10" s="243"/>
      <c r="G10" s="243"/>
      <c r="H10" s="243"/>
    </row>
    <row r="11" ht="24.95" customHeight="1" spans="1:8">
      <c r="A11" s="379" t="s">
        <v>94</v>
      </c>
      <c r="B11" s="117">
        <v>656</v>
      </c>
      <c r="C11" s="117">
        <v>322</v>
      </c>
      <c r="D11" s="378">
        <f t="shared" si="0"/>
        <v>-50.9146341463415</v>
      </c>
      <c r="E11" s="117">
        <f t="shared" si="1"/>
        <v>-334</v>
      </c>
      <c r="F11" s="243"/>
      <c r="G11" s="243"/>
      <c r="H11" s="243"/>
    </row>
    <row r="12" ht="24.95" customHeight="1" spans="1:8">
      <c r="A12" s="379" t="s">
        <v>95</v>
      </c>
      <c r="B12" s="117">
        <v>9516</v>
      </c>
      <c r="C12" s="117">
        <v>9589</v>
      </c>
      <c r="D12" s="378">
        <f t="shared" si="0"/>
        <v>0.767129045817572</v>
      </c>
      <c r="E12" s="117">
        <f t="shared" si="1"/>
        <v>73</v>
      </c>
      <c r="F12" s="243"/>
      <c r="G12" s="243"/>
      <c r="H12" s="243"/>
    </row>
    <row r="13" ht="24.95" customHeight="1" spans="1:8">
      <c r="A13" s="379" t="s">
        <v>96</v>
      </c>
      <c r="B13" s="117">
        <v>3960</v>
      </c>
      <c r="C13" s="117">
        <v>4722</v>
      </c>
      <c r="D13" s="378">
        <f t="shared" si="0"/>
        <v>19.2424242424242</v>
      </c>
      <c r="E13" s="117">
        <f t="shared" si="1"/>
        <v>762</v>
      </c>
      <c r="F13" s="243"/>
      <c r="G13" s="243"/>
      <c r="H13" s="243"/>
    </row>
    <row r="14" ht="24.95" customHeight="1" spans="1:8">
      <c r="A14" s="379" t="s">
        <v>97</v>
      </c>
      <c r="B14" s="117">
        <v>6053</v>
      </c>
      <c r="C14" s="117">
        <v>1691</v>
      </c>
      <c r="D14" s="378">
        <f t="shared" si="0"/>
        <v>-72.063439616719</v>
      </c>
      <c r="E14" s="117">
        <f t="shared" si="1"/>
        <v>-4362</v>
      </c>
      <c r="F14" s="243"/>
      <c r="G14" s="243"/>
      <c r="H14" s="243"/>
    </row>
    <row r="15" ht="24.95" customHeight="1" spans="1:8">
      <c r="A15" s="379" t="s">
        <v>98</v>
      </c>
      <c r="B15" s="117">
        <v>25779</v>
      </c>
      <c r="C15" s="117">
        <v>23589</v>
      </c>
      <c r="D15" s="378">
        <f t="shared" si="0"/>
        <v>-8.49528686139881</v>
      </c>
      <c r="E15" s="117">
        <f t="shared" si="1"/>
        <v>-2190</v>
      </c>
      <c r="F15" s="243"/>
      <c r="G15" s="243"/>
      <c r="H15" s="243"/>
    </row>
    <row r="16" ht="24.95" customHeight="1" spans="1:8">
      <c r="A16" s="379" t="s">
        <v>99</v>
      </c>
      <c r="B16" s="117">
        <v>6755</v>
      </c>
      <c r="C16" s="117">
        <v>5128</v>
      </c>
      <c r="D16" s="378">
        <f t="shared" si="0"/>
        <v>-24.0858623242043</v>
      </c>
      <c r="E16" s="117">
        <f t="shared" si="1"/>
        <v>-1627</v>
      </c>
      <c r="F16" s="243"/>
      <c r="G16" s="243"/>
      <c r="H16" s="243"/>
    </row>
    <row r="17" ht="24.95" customHeight="1" spans="1:8">
      <c r="A17" s="379" t="s">
        <v>100</v>
      </c>
      <c r="B17" s="117">
        <v>107</v>
      </c>
      <c r="C17" s="117">
        <v>44</v>
      </c>
      <c r="D17" s="378">
        <f t="shared" si="0"/>
        <v>-58.8785046728972</v>
      </c>
      <c r="E17" s="117">
        <f t="shared" si="1"/>
        <v>-63</v>
      </c>
      <c r="F17" s="243"/>
      <c r="G17" s="243"/>
      <c r="H17" s="243"/>
    </row>
    <row r="18" ht="24.95" customHeight="1" spans="1:8">
      <c r="A18" s="379" t="s">
        <v>101</v>
      </c>
      <c r="B18" s="117">
        <v>5530</v>
      </c>
      <c r="C18" s="117">
        <v>3410</v>
      </c>
      <c r="D18" s="378">
        <f t="shared" si="0"/>
        <v>-38.3363471971067</v>
      </c>
      <c r="E18" s="117">
        <f t="shared" si="1"/>
        <v>-2120</v>
      </c>
      <c r="F18" s="243"/>
      <c r="G18" s="243"/>
      <c r="H18" s="243"/>
    </row>
    <row r="19" ht="24.95" customHeight="1" spans="1:8">
      <c r="A19" s="379" t="s">
        <v>102</v>
      </c>
      <c r="B19" s="117">
        <v>1243</v>
      </c>
      <c r="C19" s="117">
        <v>102</v>
      </c>
      <c r="D19" s="378">
        <f t="shared" si="0"/>
        <v>-91.7940466613033</v>
      </c>
      <c r="E19" s="117">
        <f t="shared" si="1"/>
        <v>-1141</v>
      </c>
      <c r="F19" s="243"/>
      <c r="G19" s="243"/>
      <c r="H19" s="243"/>
    </row>
    <row r="20" ht="24.95" customHeight="1" spans="1:8">
      <c r="A20" s="379" t="s">
        <v>103</v>
      </c>
      <c r="B20" s="117">
        <v>583</v>
      </c>
      <c r="C20" s="117">
        <v>38</v>
      </c>
      <c r="D20" s="378">
        <f t="shared" si="0"/>
        <v>-93.4819897084048</v>
      </c>
      <c r="E20" s="117">
        <f t="shared" si="1"/>
        <v>-545</v>
      </c>
      <c r="F20" s="243"/>
      <c r="G20" s="243"/>
      <c r="H20" s="243"/>
    </row>
    <row r="21" ht="24.95" customHeight="1" spans="1:8">
      <c r="A21" s="379" t="s">
        <v>104</v>
      </c>
      <c r="B21" s="117">
        <v>390</v>
      </c>
      <c r="C21" s="117">
        <v>112</v>
      </c>
      <c r="D21" s="378">
        <f t="shared" ref="D21:D28" si="2">(C21/B21-1)*100</f>
        <v>-71.2820512820513</v>
      </c>
      <c r="E21" s="117">
        <f t="shared" ref="E21:E27" si="3">C21-B21</f>
        <v>-278</v>
      </c>
      <c r="F21" s="243"/>
      <c r="G21" s="243"/>
      <c r="H21" s="243"/>
    </row>
    <row r="22" ht="24.95" customHeight="1" spans="1:8">
      <c r="A22" s="379" t="s">
        <v>105</v>
      </c>
      <c r="B22" s="117">
        <v>4974</v>
      </c>
      <c r="C22" s="117">
        <v>8318</v>
      </c>
      <c r="D22" s="378">
        <f t="shared" si="2"/>
        <v>67.2295938882187</v>
      </c>
      <c r="E22" s="117">
        <f t="shared" si="3"/>
        <v>3344</v>
      </c>
      <c r="F22" s="243"/>
      <c r="G22" s="243"/>
      <c r="H22" s="243"/>
    </row>
    <row r="23" ht="24.95" customHeight="1" spans="1:8">
      <c r="A23" s="379" t="s">
        <v>106</v>
      </c>
      <c r="B23" s="117"/>
      <c r="C23" s="117"/>
      <c r="D23" s="378"/>
      <c r="E23" s="117">
        <f t="shared" si="3"/>
        <v>0</v>
      </c>
      <c r="F23" s="243"/>
      <c r="G23" s="243"/>
      <c r="H23" s="243"/>
    </row>
    <row r="24" ht="24.95" customHeight="1" spans="1:8">
      <c r="A24" s="379" t="s">
        <v>107</v>
      </c>
      <c r="B24" s="117">
        <v>476</v>
      </c>
      <c r="C24" s="117">
        <v>680</v>
      </c>
      <c r="D24" s="378">
        <f t="shared" si="2"/>
        <v>42.8571428571429</v>
      </c>
      <c r="E24" s="117">
        <f t="shared" si="3"/>
        <v>204</v>
      </c>
      <c r="F24" s="243"/>
      <c r="G24" s="243"/>
      <c r="H24" s="243"/>
    </row>
    <row r="25" ht="24.95" customHeight="1" spans="1:8">
      <c r="A25" s="379" t="s">
        <v>108</v>
      </c>
      <c r="B25" s="117">
        <v>4855</v>
      </c>
      <c r="C25" s="117">
        <v>4658</v>
      </c>
      <c r="D25" s="378">
        <f t="shared" si="2"/>
        <v>-4.05767250257466</v>
      </c>
      <c r="E25" s="117">
        <f t="shared" si="3"/>
        <v>-197</v>
      </c>
      <c r="F25" s="243"/>
      <c r="G25" s="243"/>
      <c r="H25" s="243"/>
    </row>
    <row r="26" ht="24.95" customHeight="1" spans="1:8">
      <c r="A26" s="379" t="s">
        <v>109</v>
      </c>
      <c r="B26" s="117">
        <v>14</v>
      </c>
      <c r="C26" s="117">
        <v>75</v>
      </c>
      <c r="D26" s="378">
        <f t="shared" si="2"/>
        <v>435.714285714286</v>
      </c>
      <c r="E26" s="117">
        <f t="shared" si="3"/>
        <v>61</v>
      </c>
      <c r="F26" s="243"/>
      <c r="G26" s="243"/>
      <c r="H26" s="243"/>
    </row>
    <row r="27" ht="24.95" customHeight="1" spans="1:8">
      <c r="A27" s="379" t="s">
        <v>110</v>
      </c>
      <c r="B27" s="117">
        <v>170</v>
      </c>
      <c r="C27" s="117">
        <v>25</v>
      </c>
      <c r="D27" s="378">
        <f t="shared" si="2"/>
        <v>-85.2941176470588</v>
      </c>
      <c r="E27" s="117">
        <f t="shared" si="3"/>
        <v>-145</v>
      </c>
      <c r="F27" s="243"/>
      <c r="G27" s="243"/>
      <c r="H27" s="243"/>
    </row>
    <row r="28" ht="24.95" customHeight="1" spans="1:8">
      <c r="A28" s="118" t="s">
        <v>111</v>
      </c>
      <c r="B28" s="118">
        <f>SUM(B6:B27)</f>
        <v>108126</v>
      </c>
      <c r="C28" s="118">
        <f>SUM(C6:C27)</f>
        <v>96277</v>
      </c>
      <c r="D28" s="376">
        <f t="shared" si="2"/>
        <v>-10.9585113663689</v>
      </c>
      <c r="E28" s="118">
        <f>SUM(C28-B28)</f>
        <v>-11849</v>
      </c>
      <c r="F28" s="243"/>
      <c r="G28" s="243"/>
      <c r="H28" s="243"/>
    </row>
    <row r="29" ht="15" customHeight="1" spans="1:8">
      <c r="A29" s="243"/>
      <c r="B29" s="243"/>
      <c r="C29" s="243"/>
      <c r="D29" s="381"/>
      <c r="E29" s="243"/>
      <c r="F29" s="243"/>
      <c r="G29" s="243"/>
      <c r="H29" s="243"/>
    </row>
    <row r="30" ht="15" customHeight="1" spans="1:8">
      <c r="A30" s="243"/>
      <c r="B30" s="243"/>
      <c r="C30" s="243"/>
      <c r="D30" s="381"/>
      <c r="E30" s="243"/>
      <c r="F30" s="243"/>
      <c r="G30" s="243"/>
      <c r="H30" s="243"/>
    </row>
    <row r="31" ht="15" customHeight="1" spans="1:8">
      <c r="A31" s="243"/>
      <c r="B31" s="243"/>
      <c r="C31" s="243"/>
      <c r="D31" s="381"/>
      <c r="E31" s="243"/>
      <c r="F31" s="243"/>
      <c r="G31" s="243"/>
      <c r="H31" s="243"/>
    </row>
    <row r="32" ht="15" customHeight="1" spans="1:8">
      <c r="A32" s="243"/>
      <c r="B32" s="243"/>
      <c r="C32" s="243"/>
      <c r="D32" s="381"/>
      <c r="E32" s="243"/>
      <c r="F32" s="243"/>
      <c r="G32" s="243"/>
      <c r="H32" s="243"/>
    </row>
    <row r="33" ht="15" customHeight="1" spans="1:8">
      <c r="A33" s="243"/>
      <c r="B33" s="243"/>
      <c r="C33" s="243"/>
      <c r="D33" s="381"/>
      <c r="E33" s="243"/>
      <c r="F33" s="243"/>
      <c r="G33" s="243"/>
      <c r="H33" s="243"/>
    </row>
    <row r="34" ht="15" customHeight="1" spans="1:8">
      <c r="A34" s="243"/>
      <c r="B34" s="243"/>
      <c r="C34" s="243"/>
      <c r="D34" s="381"/>
      <c r="E34" s="243"/>
      <c r="F34" s="243"/>
      <c r="G34" s="243"/>
      <c r="H34" s="243"/>
    </row>
    <row r="35" ht="15" customHeight="1" spans="1:8">
      <c r="A35" s="243"/>
      <c r="B35" s="243"/>
      <c r="C35" s="243"/>
      <c r="D35" s="381"/>
      <c r="E35" s="243"/>
      <c r="F35" s="243"/>
      <c r="G35" s="243"/>
      <c r="H35" s="243"/>
    </row>
    <row r="36" ht="15" customHeight="1" spans="1:8">
      <c r="A36" s="243"/>
      <c r="B36" s="243"/>
      <c r="C36" s="243"/>
      <c r="D36" s="381"/>
      <c r="E36" s="243"/>
      <c r="F36" s="243"/>
      <c r="G36" s="243"/>
      <c r="H36" s="243"/>
    </row>
    <row r="37" ht="15" customHeight="1" spans="1:8">
      <c r="A37" s="243"/>
      <c r="B37" s="243"/>
      <c r="C37" s="243"/>
      <c r="D37" s="381"/>
      <c r="E37" s="243"/>
      <c r="F37" s="243"/>
      <c r="G37" s="243"/>
      <c r="H37" s="243"/>
    </row>
    <row r="38" ht="15" customHeight="1" spans="1:8">
      <c r="A38" s="243"/>
      <c r="B38" s="243"/>
      <c r="C38" s="243"/>
      <c r="D38" s="381"/>
      <c r="E38" s="243"/>
      <c r="F38" s="243"/>
      <c r="G38" s="243"/>
      <c r="H38" s="243"/>
    </row>
    <row r="39" ht="15" customHeight="1" spans="1:8">
      <c r="A39" s="243"/>
      <c r="B39" s="243"/>
      <c r="C39" s="243"/>
      <c r="D39" s="381"/>
      <c r="E39" s="243"/>
      <c r="F39" s="243"/>
      <c r="G39" s="243"/>
      <c r="H39" s="243"/>
    </row>
    <row r="40" ht="15" customHeight="1" spans="1:8">
      <c r="A40" s="243"/>
      <c r="B40" s="243"/>
      <c r="C40" s="243"/>
      <c r="D40" s="381"/>
      <c r="E40" s="243"/>
      <c r="F40" s="243"/>
      <c r="G40" s="243"/>
      <c r="H40" s="243"/>
    </row>
    <row r="41" ht="15" customHeight="1" spans="1:8">
      <c r="A41" s="243"/>
      <c r="B41" s="243"/>
      <c r="C41" s="243"/>
      <c r="D41" s="381"/>
      <c r="E41" s="243"/>
      <c r="F41" s="243"/>
      <c r="G41" s="243"/>
      <c r="H41" s="243"/>
    </row>
    <row r="42" ht="15" customHeight="1" spans="1:8">
      <c r="A42" s="243"/>
      <c r="B42" s="243"/>
      <c r="C42" s="243"/>
      <c r="D42" s="381"/>
      <c r="E42" s="243"/>
      <c r="F42" s="243"/>
      <c r="G42" s="243"/>
      <c r="H42" s="243"/>
    </row>
    <row r="43" ht="15" customHeight="1" spans="1:8">
      <c r="A43" s="243"/>
      <c r="B43" s="243"/>
      <c r="C43" s="243"/>
      <c r="D43" s="381"/>
      <c r="E43" s="243"/>
      <c r="F43" s="243"/>
      <c r="G43" s="243"/>
      <c r="H43" s="243"/>
    </row>
    <row r="44" ht="15" customHeight="1" spans="1:8">
      <c r="A44" s="243"/>
      <c r="B44" s="243"/>
      <c r="C44" s="243"/>
      <c r="D44" s="381"/>
      <c r="E44" s="243"/>
      <c r="F44" s="243"/>
      <c r="G44" s="243"/>
      <c r="H44" s="243"/>
    </row>
    <row r="45" ht="15" customHeight="1" spans="1:8">
      <c r="A45" s="243"/>
      <c r="B45" s="243"/>
      <c r="C45" s="243"/>
      <c r="D45" s="381"/>
      <c r="E45" s="243"/>
      <c r="F45" s="243"/>
      <c r="G45" s="243"/>
      <c r="H45" s="243"/>
    </row>
    <row r="46" ht="15" customHeight="1" spans="1:8">
      <c r="A46" s="243"/>
      <c r="B46" s="243"/>
      <c r="C46" s="243"/>
      <c r="D46" s="381"/>
      <c r="E46" s="243"/>
      <c r="F46" s="243"/>
      <c r="G46" s="243"/>
      <c r="H46" s="243"/>
    </row>
    <row r="47" ht="15" customHeight="1" spans="1:8">
      <c r="A47" s="243"/>
      <c r="B47" s="243"/>
      <c r="C47" s="243"/>
      <c r="D47" s="381"/>
      <c r="E47" s="243"/>
      <c r="F47" s="243"/>
      <c r="G47" s="243"/>
      <c r="H47" s="243"/>
    </row>
    <row r="48" ht="15" customHeight="1" spans="1:8">
      <c r="A48" s="243"/>
      <c r="B48" s="243"/>
      <c r="C48" s="243"/>
      <c r="D48" s="381"/>
      <c r="E48" s="243"/>
      <c r="F48" s="243"/>
      <c r="G48" s="243"/>
      <c r="H48" s="243"/>
    </row>
    <row r="49" ht="15" customHeight="1" spans="1:8">
      <c r="A49" s="243"/>
      <c r="B49" s="243"/>
      <c r="C49" s="243"/>
      <c r="D49" s="381"/>
      <c r="E49" s="243"/>
      <c r="F49" s="243"/>
      <c r="G49" s="243"/>
      <c r="H49" s="243"/>
    </row>
  </sheetData>
  <mergeCells count="5">
    <mergeCell ref="A2:E2"/>
    <mergeCell ref="D4:E4"/>
    <mergeCell ref="A4:A5"/>
    <mergeCell ref="B4:B5"/>
    <mergeCell ref="C4:C5"/>
  </mergeCells>
  <printOptions horizontalCentered="1"/>
  <pageMargins left="0.8" right="0.984027777777778" top="0.709027777777778" bottom="0.349305555555556" header="0.511805555555556" footer="0.196527777777778"/>
  <pageSetup paperSize="9" orientation="landscape" verticalDpi="18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B34"/>
  <sheetViews>
    <sheetView workbookViewId="0">
      <selection activeCell="B6" sqref="B6"/>
    </sheetView>
  </sheetViews>
  <sheetFormatPr defaultColWidth="9" defaultRowHeight="14.25" outlineLevelCol="1"/>
  <cols>
    <col min="1" max="1" width="61.5" customWidth="1"/>
    <col min="2" max="2" width="53.75" style="130" customWidth="1"/>
  </cols>
  <sheetData>
    <row r="1" s="1" customFormat="1" ht="30" customHeight="1" spans="1:2">
      <c r="A1" s="6" t="s">
        <v>874</v>
      </c>
      <c r="B1" s="9"/>
    </row>
    <row r="2" ht="36" customHeight="1" spans="1:2">
      <c r="A2" s="7" t="s">
        <v>875</v>
      </c>
      <c r="B2" s="7"/>
    </row>
    <row r="3" s="2" customFormat="1" ht="32.1" customHeight="1" spans="1:2">
      <c r="A3" s="131"/>
      <c r="B3" s="132" t="s">
        <v>49</v>
      </c>
    </row>
    <row r="4" s="2" customFormat="1" ht="32.1" customHeight="1" spans="1:2">
      <c r="A4" s="133" t="s">
        <v>876</v>
      </c>
      <c r="B4" s="133" t="s">
        <v>877</v>
      </c>
    </row>
    <row r="5" s="2" customFormat="1" ht="32.1" customHeight="1" spans="1:2">
      <c r="A5" s="134" t="s">
        <v>386</v>
      </c>
      <c r="B5" s="135">
        <f>SUM(B6)</f>
        <v>0</v>
      </c>
    </row>
    <row r="6" s="2" customFormat="1" ht="32.1" customHeight="1" spans="1:2">
      <c r="A6" s="136" t="s">
        <v>878</v>
      </c>
      <c r="B6" s="135"/>
    </row>
    <row r="7" s="2" customFormat="1" ht="32.1" customHeight="1" spans="1:2">
      <c r="A7" s="133" t="s">
        <v>879</v>
      </c>
      <c r="B7" s="133">
        <f>SUM(B6:B6)</f>
        <v>0</v>
      </c>
    </row>
    <row r="8" ht="15" customHeight="1" spans="1:2">
      <c r="A8" s="137"/>
      <c r="B8" s="137"/>
    </row>
    <row r="9" ht="1.5" customHeight="1" spans="1:2">
      <c r="A9" s="138"/>
      <c r="B9" s="139"/>
    </row>
    <row r="10" ht="15" customHeight="1" spans="1:2">
      <c r="A10" s="53" t="s">
        <v>880</v>
      </c>
      <c r="B10" s="140"/>
    </row>
    <row r="11" ht="15" customHeight="1" spans="1:2">
      <c r="A11" s="8"/>
      <c r="B11" s="141"/>
    </row>
    <row r="12" ht="15" customHeight="1" spans="1:2">
      <c r="A12" s="8"/>
      <c r="B12" s="141"/>
    </row>
    <row r="13" ht="15" customHeight="1" spans="1:2">
      <c r="A13" s="8"/>
      <c r="B13" s="141"/>
    </row>
    <row r="14" ht="15" customHeight="1" spans="1:2">
      <c r="A14" s="8"/>
      <c r="B14" s="141"/>
    </row>
    <row r="15" ht="15" customHeight="1" spans="1:2">
      <c r="A15" s="8"/>
      <c r="B15" s="141"/>
    </row>
    <row r="16" ht="15" customHeight="1" spans="1:2">
      <c r="A16" s="8"/>
      <c r="B16" s="141"/>
    </row>
    <row r="17" ht="15" customHeight="1" spans="1:2">
      <c r="A17" s="8"/>
      <c r="B17" s="141"/>
    </row>
    <row r="18" ht="15" customHeight="1" spans="1:2">
      <c r="A18" s="8"/>
      <c r="B18" s="141"/>
    </row>
    <row r="19" ht="15" customHeight="1" spans="1:2">
      <c r="A19" s="8"/>
      <c r="B19" s="141"/>
    </row>
    <row r="20" ht="15" customHeight="1" spans="1:2">
      <c r="A20" s="8"/>
      <c r="B20" s="141"/>
    </row>
    <row r="21" ht="15" customHeight="1" spans="1:2">
      <c r="A21" s="8"/>
      <c r="B21" s="141"/>
    </row>
    <row r="22" ht="15" customHeight="1" spans="1:2">
      <c r="A22" s="8"/>
      <c r="B22" s="141"/>
    </row>
    <row r="23" ht="15" customHeight="1" spans="1:2">
      <c r="A23" s="8"/>
      <c r="B23" s="141"/>
    </row>
    <row r="24" ht="15" customHeight="1" spans="1:2">
      <c r="A24" s="8"/>
      <c r="B24" s="141"/>
    </row>
    <row r="25" ht="15" customHeight="1" spans="1:2">
      <c r="A25" s="8"/>
      <c r="B25" s="141"/>
    </row>
    <row r="26" ht="15" customHeight="1" spans="1:2">
      <c r="A26" s="8"/>
      <c r="B26" s="141"/>
    </row>
    <row r="27" ht="15" customHeight="1" spans="1:2">
      <c r="A27" s="8"/>
      <c r="B27" s="141"/>
    </row>
    <row r="28" ht="15" customHeight="1" spans="1:2">
      <c r="A28" s="8"/>
      <c r="B28" s="141"/>
    </row>
    <row r="29" ht="15" customHeight="1" spans="1:2">
      <c r="A29" s="8"/>
      <c r="B29" s="141"/>
    </row>
    <row r="30" ht="15" customHeight="1" spans="1:2">
      <c r="A30" s="8"/>
      <c r="B30" s="141"/>
    </row>
    <row r="31" ht="15" customHeight="1" spans="1:2">
      <c r="A31" s="8"/>
      <c r="B31" s="141"/>
    </row>
    <row r="32" ht="15" customHeight="1" spans="1:2">
      <c r="A32" s="8"/>
      <c r="B32" s="141"/>
    </row>
    <row r="33" ht="15" customHeight="1" spans="1:2">
      <c r="A33" s="8"/>
      <c r="B33" s="141"/>
    </row>
    <row r="34" ht="15" customHeight="1" spans="1:2">
      <c r="A34" s="8"/>
      <c r="B34" s="141"/>
    </row>
  </sheetData>
  <mergeCells count="3">
    <mergeCell ref="A1:B1"/>
    <mergeCell ref="A2:B2"/>
    <mergeCell ref="A9:B9"/>
  </mergeCells>
  <pageMargins left="0.984027777777778" right="0.984027777777778" top="0.786805555555556" bottom="0.984027777777778" header="0.507638888888889" footer="0.507638888888889"/>
  <pageSetup paperSize="9" scale="99" orientation="landscape"/>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47"/>
  <sheetViews>
    <sheetView workbookViewId="0">
      <selection activeCell="C18" sqref="C18"/>
    </sheetView>
  </sheetViews>
  <sheetFormatPr defaultColWidth="9" defaultRowHeight="14.25"/>
  <cols>
    <col min="1" max="1" width="32.75" customWidth="1"/>
    <col min="2" max="2" width="30.75" customWidth="1"/>
    <col min="3" max="3" width="27.75" customWidth="1"/>
    <col min="4" max="4" width="22.375" customWidth="1"/>
  </cols>
  <sheetData>
    <row r="1" s="1" customFormat="1" ht="27" customHeight="1" spans="1:3">
      <c r="A1" s="6" t="s">
        <v>881</v>
      </c>
      <c r="B1" s="6"/>
      <c r="C1" s="6"/>
    </row>
    <row r="2" ht="42" customHeight="1" spans="1:9">
      <c r="A2" s="120" t="s">
        <v>882</v>
      </c>
      <c r="B2" s="120"/>
      <c r="C2" s="120"/>
      <c r="D2" s="120"/>
      <c r="E2" s="8"/>
      <c r="F2" s="8"/>
      <c r="G2" s="8"/>
      <c r="H2" s="8"/>
      <c r="I2" s="8"/>
    </row>
    <row r="3" s="2" customFormat="1" ht="25.5" customHeight="1" spans="1:9">
      <c r="A3" s="121"/>
      <c r="B3" s="121"/>
      <c r="C3" s="122"/>
      <c r="D3" s="123" t="s">
        <v>49</v>
      </c>
      <c r="E3" s="11"/>
      <c r="F3" s="11"/>
      <c r="G3" s="11"/>
      <c r="H3" s="11"/>
      <c r="I3" s="11"/>
    </row>
    <row r="4" ht="30" customHeight="1" spans="1:9">
      <c r="A4" s="124" t="s">
        <v>803</v>
      </c>
      <c r="B4" s="124" t="s">
        <v>883</v>
      </c>
      <c r="C4" s="124" t="s">
        <v>884</v>
      </c>
      <c r="D4" s="124" t="s">
        <v>806</v>
      </c>
      <c r="E4" s="8"/>
      <c r="F4" s="8"/>
      <c r="G4" s="8"/>
      <c r="H4" s="8"/>
      <c r="I4" s="8"/>
    </row>
    <row r="5" ht="30" customHeight="1" spans="1:9">
      <c r="A5" s="125" t="s">
        <v>807</v>
      </c>
      <c r="B5" s="116">
        <v>121676</v>
      </c>
      <c r="C5" s="116">
        <v>116200</v>
      </c>
      <c r="D5" s="126"/>
      <c r="E5" s="8"/>
      <c r="F5" s="8"/>
      <c r="G5" s="8"/>
      <c r="H5" s="8"/>
      <c r="I5" s="8"/>
    </row>
    <row r="6" ht="30" customHeight="1" spans="1:9">
      <c r="A6" s="127" t="s">
        <v>163</v>
      </c>
      <c r="B6" s="128">
        <v>121676</v>
      </c>
      <c r="C6" s="128">
        <v>116200</v>
      </c>
      <c r="D6" s="129"/>
      <c r="E6" s="8"/>
      <c r="F6" s="8"/>
      <c r="G6" s="8"/>
      <c r="H6" s="8"/>
      <c r="I6" s="8"/>
    </row>
    <row r="7" ht="15" customHeight="1" spans="1:9">
      <c r="A7" s="8"/>
      <c r="B7" s="8"/>
      <c r="C7" s="8"/>
      <c r="D7" s="8"/>
      <c r="E7" s="8"/>
      <c r="F7" s="8"/>
      <c r="G7" s="8"/>
      <c r="H7" s="8"/>
      <c r="I7" s="8"/>
    </row>
    <row r="8" ht="15" customHeight="1" spans="1:9">
      <c r="A8" s="8"/>
      <c r="B8" s="8"/>
      <c r="C8" s="8"/>
      <c r="D8" s="8"/>
      <c r="E8" s="8"/>
      <c r="F8" s="8"/>
      <c r="G8" s="8"/>
      <c r="H8" s="8"/>
      <c r="I8" s="8"/>
    </row>
    <row r="9" ht="15" customHeight="1" spans="1:9">
      <c r="A9" s="8"/>
      <c r="B9" s="8"/>
      <c r="C9" s="8"/>
      <c r="D9" s="8"/>
      <c r="E9" s="8"/>
      <c r="F9" s="8"/>
      <c r="G9" s="8"/>
      <c r="H9" s="8"/>
      <c r="I9" s="8"/>
    </row>
    <row r="10" ht="15" customHeight="1" spans="1:9">
      <c r="A10" s="8"/>
      <c r="B10" s="8"/>
      <c r="C10" s="8"/>
      <c r="D10" s="8"/>
      <c r="E10" s="8"/>
      <c r="F10" s="8"/>
      <c r="G10" s="8"/>
      <c r="H10" s="8"/>
      <c r="I10" s="8"/>
    </row>
    <row r="11" ht="15" customHeight="1" spans="1:9">
      <c r="A11" s="8"/>
      <c r="B11" s="8"/>
      <c r="C11" s="8"/>
      <c r="D11" s="8"/>
      <c r="E11" s="8"/>
      <c r="F11" s="8"/>
      <c r="G11" s="8"/>
      <c r="H11" s="8"/>
      <c r="I11" s="8"/>
    </row>
    <row r="12" ht="15" customHeight="1" spans="1:9">
      <c r="A12" s="8"/>
      <c r="B12" s="8"/>
      <c r="C12" s="8"/>
      <c r="D12" s="8"/>
      <c r="E12" s="8"/>
      <c r="F12" s="8"/>
      <c r="G12" s="8"/>
      <c r="H12" s="8"/>
      <c r="I12" s="8"/>
    </row>
    <row r="13" ht="15" customHeight="1" spans="1:9">
      <c r="A13" s="8"/>
      <c r="B13" s="8"/>
      <c r="C13" s="8"/>
      <c r="D13" s="8"/>
      <c r="E13" s="8"/>
      <c r="F13" s="8"/>
      <c r="G13" s="8"/>
      <c r="H13" s="8"/>
      <c r="I13" s="8"/>
    </row>
    <row r="14" ht="15" customHeight="1" spans="1:9">
      <c r="A14" s="8"/>
      <c r="B14" s="8"/>
      <c r="C14" s="8"/>
      <c r="D14" s="8"/>
      <c r="E14" s="8"/>
      <c r="F14" s="8"/>
      <c r="G14" s="8"/>
      <c r="H14" s="8"/>
      <c r="I14" s="8"/>
    </row>
    <row r="15" ht="15" customHeight="1" spans="1:9">
      <c r="A15" s="8"/>
      <c r="B15" s="8"/>
      <c r="C15" s="8"/>
      <c r="D15" s="8"/>
      <c r="E15" s="8"/>
      <c r="F15" s="8"/>
      <c r="G15" s="8"/>
      <c r="H15" s="8"/>
      <c r="I15" s="8"/>
    </row>
    <row r="16" ht="15" customHeight="1" spans="1:9">
      <c r="A16" s="8"/>
      <c r="B16" s="8"/>
      <c r="C16" s="8"/>
      <c r="D16" s="8"/>
      <c r="E16" s="8"/>
      <c r="F16" s="8"/>
      <c r="G16" s="8"/>
      <c r="H16" s="8"/>
      <c r="I16" s="8"/>
    </row>
    <row r="17" ht="15" customHeight="1" spans="1:9">
      <c r="A17" s="8"/>
      <c r="B17" s="8"/>
      <c r="C17" s="8"/>
      <c r="D17" s="8"/>
      <c r="E17" s="8"/>
      <c r="F17" s="8"/>
      <c r="G17" s="8"/>
      <c r="H17" s="8"/>
      <c r="I17" s="8"/>
    </row>
    <row r="18" ht="15" customHeight="1" spans="1:9">
      <c r="A18" s="8"/>
      <c r="B18" s="8"/>
      <c r="C18" s="8"/>
      <c r="D18" s="8"/>
      <c r="E18" s="8"/>
      <c r="F18" s="8"/>
      <c r="G18" s="8"/>
      <c r="H18" s="8"/>
      <c r="I18" s="8"/>
    </row>
    <row r="19" ht="15" customHeight="1" spans="1:9">
      <c r="A19" s="8"/>
      <c r="B19" s="8"/>
      <c r="C19" s="8"/>
      <c r="D19" s="8"/>
      <c r="E19" s="8"/>
      <c r="F19" s="8"/>
      <c r="G19" s="8"/>
      <c r="H19" s="8"/>
      <c r="I19" s="8"/>
    </row>
    <row r="20" ht="15" customHeight="1" spans="1:9">
      <c r="A20" s="8"/>
      <c r="B20" s="8"/>
      <c r="C20" s="8"/>
      <c r="D20" s="8"/>
      <c r="E20" s="8"/>
      <c r="F20" s="8"/>
      <c r="G20" s="8"/>
      <c r="H20" s="8"/>
      <c r="I20" s="8"/>
    </row>
    <row r="21" ht="15" customHeight="1" spans="1:9">
      <c r="A21" s="8"/>
      <c r="B21" s="8"/>
      <c r="C21" s="8"/>
      <c r="D21" s="8"/>
      <c r="E21" s="8"/>
      <c r="F21" s="8"/>
      <c r="G21" s="8"/>
      <c r="H21" s="8"/>
      <c r="I21" s="8"/>
    </row>
    <row r="22" ht="15" customHeight="1" spans="1:9">
      <c r="A22" s="8"/>
      <c r="B22" s="8"/>
      <c r="C22" s="8"/>
      <c r="D22" s="8"/>
      <c r="E22" s="8"/>
      <c r="F22" s="8"/>
      <c r="G22" s="8"/>
      <c r="H22" s="8"/>
      <c r="I22" s="8"/>
    </row>
    <row r="23" ht="15" customHeight="1" spans="1:9">
      <c r="A23" s="8"/>
      <c r="B23" s="8"/>
      <c r="C23" s="8"/>
      <c r="D23" s="8"/>
      <c r="E23" s="8"/>
      <c r="F23" s="8"/>
      <c r="G23" s="8"/>
      <c r="H23" s="8"/>
      <c r="I23" s="8"/>
    </row>
    <row r="24" ht="15" customHeight="1" spans="1:9">
      <c r="A24" s="8"/>
      <c r="B24" s="8"/>
      <c r="C24" s="8"/>
      <c r="D24" s="8"/>
      <c r="E24" s="8"/>
      <c r="F24" s="8"/>
      <c r="G24" s="8"/>
      <c r="H24" s="8"/>
      <c r="I24" s="8"/>
    </row>
    <row r="25" ht="15" customHeight="1" spans="1:9">
      <c r="A25" s="8"/>
      <c r="B25" s="8"/>
      <c r="C25" s="8"/>
      <c r="D25" s="8"/>
      <c r="E25" s="8"/>
      <c r="F25" s="8"/>
      <c r="G25" s="8"/>
      <c r="H25" s="8"/>
      <c r="I25" s="8"/>
    </row>
    <row r="26" ht="15" customHeight="1" spans="1:9">
      <c r="A26" s="8"/>
      <c r="B26" s="8"/>
      <c r="C26" s="8"/>
      <c r="D26" s="8"/>
      <c r="E26" s="8"/>
      <c r="F26" s="8"/>
      <c r="G26" s="8"/>
      <c r="H26" s="8"/>
      <c r="I26" s="8"/>
    </row>
    <row r="27" ht="15" customHeight="1" spans="1:9">
      <c r="A27" s="8"/>
      <c r="B27" s="8"/>
      <c r="C27" s="8"/>
      <c r="D27" s="8"/>
      <c r="E27" s="8"/>
      <c r="F27" s="8"/>
      <c r="G27" s="8"/>
      <c r="H27" s="8"/>
      <c r="I27" s="8"/>
    </row>
    <row r="28" ht="15" customHeight="1" spans="1:9">
      <c r="A28" s="8"/>
      <c r="B28" s="8"/>
      <c r="C28" s="8"/>
      <c r="D28" s="8"/>
      <c r="E28" s="8"/>
      <c r="F28" s="8"/>
      <c r="G28" s="8"/>
      <c r="H28" s="8"/>
      <c r="I28" s="8"/>
    </row>
    <row r="29" ht="15" customHeight="1" spans="1:9">
      <c r="A29" s="8"/>
      <c r="B29" s="8"/>
      <c r="C29" s="8"/>
      <c r="D29" s="8"/>
      <c r="E29" s="8"/>
      <c r="F29" s="8"/>
      <c r="G29" s="8"/>
      <c r="H29" s="8"/>
      <c r="I29" s="8"/>
    </row>
    <row r="30" ht="15" customHeight="1" spans="1:9">
      <c r="A30" s="8"/>
      <c r="B30" s="8"/>
      <c r="C30" s="8"/>
      <c r="D30" s="8"/>
      <c r="E30" s="8"/>
      <c r="F30" s="8"/>
      <c r="G30" s="8"/>
      <c r="H30" s="8"/>
      <c r="I30" s="8"/>
    </row>
    <row r="31" ht="15" customHeight="1" spans="1:9">
      <c r="A31" s="8"/>
      <c r="B31" s="8"/>
      <c r="C31" s="8"/>
      <c r="D31" s="8"/>
      <c r="E31" s="8"/>
      <c r="F31" s="8"/>
      <c r="G31" s="8"/>
      <c r="H31" s="8"/>
      <c r="I31" s="8"/>
    </row>
    <row r="32" ht="15" customHeight="1" spans="1:9">
      <c r="A32" s="8"/>
      <c r="B32" s="8"/>
      <c r="C32" s="8"/>
      <c r="D32" s="8"/>
      <c r="E32" s="8"/>
      <c r="F32" s="8"/>
      <c r="G32" s="8"/>
      <c r="H32" s="8"/>
      <c r="I32" s="8"/>
    </row>
    <row r="33" ht="15" customHeight="1" spans="1:9">
      <c r="A33" s="8"/>
      <c r="B33" s="8"/>
      <c r="C33" s="8"/>
      <c r="D33" s="8"/>
      <c r="E33" s="8"/>
      <c r="F33" s="8"/>
      <c r="G33" s="8"/>
      <c r="H33" s="8"/>
      <c r="I33" s="8"/>
    </row>
    <row r="34" ht="15" customHeight="1" spans="1:9">
      <c r="A34" s="8"/>
      <c r="B34" s="8"/>
      <c r="C34" s="8"/>
      <c r="D34" s="8"/>
      <c r="E34" s="8"/>
      <c r="F34" s="8"/>
      <c r="G34" s="8"/>
      <c r="H34" s="8"/>
      <c r="I34" s="8"/>
    </row>
    <row r="35" ht="15" customHeight="1" spans="1:9">
      <c r="A35" s="8"/>
      <c r="B35" s="8"/>
      <c r="C35" s="8"/>
      <c r="D35" s="8"/>
      <c r="E35" s="8"/>
      <c r="F35" s="8"/>
      <c r="G35" s="8"/>
      <c r="H35" s="8"/>
      <c r="I35" s="8"/>
    </row>
    <row r="36" ht="15" customHeight="1" spans="1:9">
      <c r="A36" s="8"/>
      <c r="B36" s="8"/>
      <c r="C36" s="8"/>
      <c r="D36" s="8"/>
      <c r="E36" s="8"/>
      <c r="F36" s="8"/>
      <c r="G36" s="8"/>
      <c r="H36" s="8"/>
      <c r="I36" s="8"/>
    </row>
    <row r="37" ht="15" customHeight="1" spans="1:9">
      <c r="A37" s="8"/>
      <c r="B37" s="8"/>
      <c r="C37" s="8"/>
      <c r="D37" s="8"/>
      <c r="E37" s="8"/>
      <c r="F37" s="8"/>
      <c r="G37" s="8"/>
      <c r="H37" s="8"/>
      <c r="I37" s="8"/>
    </row>
    <row r="38" ht="15" customHeight="1" spans="1:9">
      <c r="A38" s="8"/>
      <c r="B38" s="8"/>
      <c r="C38" s="8"/>
      <c r="D38" s="8"/>
      <c r="E38" s="8"/>
      <c r="F38" s="8"/>
      <c r="G38" s="8"/>
      <c r="H38" s="8"/>
      <c r="I38" s="8"/>
    </row>
    <row r="39" ht="15" customHeight="1" spans="1:9">
      <c r="A39" s="8"/>
      <c r="B39" s="8"/>
      <c r="C39" s="8"/>
      <c r="D39" s="8"/>
      <c r="E39" s="8"/>
      <c r="F39" s="8"/>
      <c r="G39" s="8"/>
      <c r="H39" s="8"/>
      <c r="I39" s="8"/>
    </row>
    <row r="40" ht="15" customHeight="1" spans="1:9">
      <c r="A40" s="8"/>
      <c r="B40" s="8"/>
      <c r="C40" s="8"/>
      <c r="D40" s="8"/>
      <c r="E40" s="8"/>
      <c r="F40" s="8"/>
      <c r="G40" s="8"/>
      <c r="H40" s="8"/>
      <c r="I40" s="8"/>
    </row>
    <row r="41" ht="15" customHeight="1" spans="1:9">
      <c r="A41" s="8"/>
      <c r="B41" s="8"/>
      <c r="C41" s="8"/>
      <c r="D41" s="8"/>
      <c r="E41" s="8"/>
      <c r="F41" s="8"/>
      <c r="G41" s="8"/>
      <c r="H41" s="8"/>
      <c r="I41" s="8"/>
    </row>
    <row r="42" ht="15" customHeight="1" spans="1:9">
      <c r="A42" s="8"/>
      <c r="B42" s="8"/>
      <c r="C42" s="8"/>
      <c r="D42" s="8"/>
      <c r="E42" s="8"/>
      <c r="F42" s="8"/>
      <c r="G42" s="8"/>
      <c r="H42" s="8"/>
      <c r="I42" s="8"/>
    </row>
    <row r="43" ht="15" customHeight="1" spans="1:9">
      <c r="A43" s="8"/>
      <c r="B43" s="8"/>
      <c r="C43" s="8"/>
      <c r="D43" s="8"/>
      <c r="E43" s="8"/>
      <c r="F43" s="8"/>
      <c r="G43" s="8"/>
      <c r="H43" s="8"/>
      <c r="I43" s="8"/>
    </row>
    <row r="44" ht="15" customHeight="1" spans="1:9">
      <c r="A44" s="8"/>
      <c r="B44" s="8"/>
      <c r="C44" s="8"/>
      <c r="D44" s="8"/>
      <c r="E44" s="8"/>
      <c r="F44" s="8"/>
      <c r="G44" s="8"/>
      <c r="H44" s="8"/>
      <c r="I44" s="8"/>
    </row>
    <row r="45" ht="15" customHeight="1" spans="1:9">
      <c r="A45" s="8"/>
      <c r="B45" s="8"/>
      <c r="C45" s="8"/>
      <c r="D45" s="8"/>
      <c r="E45" s="8"/>
      <c r="F45" s="8"/>
      <c r="G45" s="8"/>
      <c r="H45" s="8"/>
      <c r="I45" s="8"/>
    </row>
    <row r="46" ht="15" customHeight="1" spans="1:9">
      <c r="A46" s="8"/>
      <c r="B46" s="8"/>
      <c r="C46" s="8"/>
      <c r="D46" s="8"/>
      <c r="E46" s="8"/>
      <c r="F46" s="8"/>
      <c r="G46" s="8"/>
      <c r="H46" s="8"/>
      <c r="I46" s="8"/>
    </row>
    <row r="47" ht="15" customHeight="1" spans="1:9">
      <c r="A47" s="8"/>
      <c r="B47" s="8"/>
      <c r="C47" s="8"/>
      <c r="D47" s="8"/>
      <c r="E47" s="8"/>
      <c r="F47" s="8"/>
      <c r="G47" s="8"/>
      <c r="H47" s="8"/>
      <c r="I47" s="8"/>
    </row>
  </sheetData>
  <mergeCells count="2">
    <mergeCell ref="A1:C1"/>
    <mergeCell ref="A2:D2"/>
  </mergeCells>
  <printOptions horizontalCentered="1"/>
  <pageMargins left="0.751388888888889" right="0.751388888888889" top="0.826388888888889" bottom="1" header="0.507638888888889" footer="0.507638888888889"/>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46"/>
  <sheetViews>
    <sheetView workbookViewId="0">
      <selection activeCell="F26" sqref="F26"/>
    </sheetView>
  </sheetViews>
  <sheetFormatPr defaultColWidth="9" defaultRowHeight="14.25"/>
  <cols>
    <col min="1" max="1" width="26.25" style="4" customWidth="1"/>
    <col min="2" max="2" width="37.25" style="4" customWidth="1"/>
    <col min="3" max="3" width="38.75" style="4" customWidth="1"/>
    <col min="4" max="4" width="15.5" style="4" customWidth="1"/>
    <col min="5" max="5" width="12.75" style="4" customWidth="1"/>
    <col min="6" max="6" width="16.75" style="4" customWidth="1"/>
    <col min="7" max="7" width="19.75" style="4" customWidth="1"/>
    <col min="8" max="16384" width="9" style="4"/>
  </cols>
  <sheetData>
    <row r="1" s="105" customFormat="1" ht="30" customHeight="1" spans="1:3">
      <c r="A1" s="108" t="s">
        <v>885</v>
      </c>
      <c r="B1" s="109"/>
      <c r="C1" s="109"/>
    </row>
    <row r="2" ht="30" customHeight="1" spans="1:9">
      <c r="A2" s="7" t="s">
        <v>886</v>
      </c>
      <c r="B2" s="7"/>
      <c r="C2" s="7"/>
      <c r="D2" s="7"/>
      <c r="E2" s="110"/>
      <c r="F2" s="110"/>
      <c r="G2" s="110"/>
      <c r="H2" s="17"/>
      <c r="I2" s="17"/>
    </row>
    <row r="3" s="3" customFormat="1" ht="29.25" customHeight="1" spans="1:9">
      <c r="A3" s="111"/>
      <c r="B3" s="111"/>
      <c r="D3" s="112" t="s">
        <v>141</v>
      </c>
      <c r="E3" s="113"/>
      <c r="F3" s="13"/>
      <c r="G3" s="112"/>
      <c r="H3" s="13"/>
      <c r="I3" s="13"/>
    </row>
    <row r="4" s="106" customFormat="1" ht="29.25" customHeight="1" spans="1:9">
      <c r="A4" s="114" t="s">
        <v>811</v>
      </c>
      <c r="B4" s="114" t="s">
        <v>887</v>
      </c>
      <c r="C4" s="114" t="s">
        <v>888</v>
      </c>
      <c r="D4" s="114" t="s">
        <v>855</v>
      </c>
      <c r="E4" s="13"/>
      <c r="F4" s="13"/>
      <c r="G4" s="13"/>
      <c r="H4" s="13"/>
      <c r="I4" s="13"/>
    </row>
    <row r="5" s="107" customFormat="1" ht="29.25" customHeight="1" spans="1:9">
      <c r="A5" s="115" t="s">
        <v>807</v>
      </c>
      <c r="B5" s="116">
        <v>121676</v>
      </c>
      <c r="C5" s="116">
        <v>116200</v>
      </c>
      <c r="D5" s="117"/>
      <c r="E5" s="17"/>
      <c r="F5" s="17"/>
      <c r="G5" s="17"/>
      <c r="H5" s="17"/>
      <c r="I5" s="17"/>
    </row>
    <row r="6" ht="29.25" customHeight="1" spans="1:9">
      <c r="A6" s="118" t="s">
        <v>163</v>
      </c>
      <c r="B6" s="118">
        <f>B5</f>
        <v>121676</v>
      </c>
      <c r="C6" s="118">
        <f>C5</f>
        <v>116200</v>
      </c>
      <c r="D6" s="119"/>
      <c r="E6" s="17"/>
      <c r="F6" s="17"/>
      <c r="G6" s="17"/>
      <c r="H6" s="17"/>
      <c r="I6" s="17"/>
    </row>
    <row r="7" ht="15" customHeight="1" spans="1:9">
      <c r="A7" s="17"/>
      <c r="B7" s="17"/>
      <c r="C7" s="17"/>
      <c r="D7" s="17"/>
      <c r="E7" s="17"/>
      <c r="F7" s="17"/>
      <c r="G7" s="17"/>
      <c r="H7" s="17"/>
      <c r="I7" s="17"/>
    </row>
    <row r="8" ht="15" customHeight="1" spans="1:9">
      <c r="A8" s="17"/>
      <c r="B8" s="17"/>
      <c r="C8" s="17"/>
      <c r="D8" s="17"/>
      <c r="E8" s="17"/>
      <c r="F8" s="17"/>
      <c r="G8" s="17"/>
      <c r="H8" s="17"/>
      <c r="I8" s="17"/>
    </row>
    <row r="9" ht="15" customHeight="1" spans="1:9">
      <c r="A9" s="17"/>
      <c r="B9" s="17"/>
      <c r="C9" s="17"/>
      <c r="D9" s="17"/>
      <c r="E9" s="17"/>
      <c r="F9" s="17"/>
      <c r="G9" s="17"/>
      <c r="H9" s="17"/>
      <c r="I9" s="17"/>
    </row>
    <row r="10" ht="15" customHeight="1" spans="1:9">
      <c r="A10" s="17"/>
      <c r="B10" s="17"/>
      <c r="C10" s="17"/>
      <c r="D10" s="17"/>
      <c r="E10" s="17"/>
      <c r="F10" s="17"/>
      <c r="G10" s="17"/>
      <c r="H10" s="17"/>
      <c r="I10" s="17"/>
    </row>
    <row r="11" ht="15" customHeight="1" spans="1:9">
      <c r="A11" s="17"/>
      <c r="B11" s="17"/>
      <c r="C11" s="17"/>
      <c r="D11" s="17"/>
      <c r="E11" s="17"/>
      <c r="F11" s="17"/>
      <c r="G11" s="17"/>
      <c r="H11" s="17"/>
      <c r="I11" s="17"/>
    </row>
    <row r="12" ht="15" customHeight="1" spans="1:9">
      <c r="A12" s="17"/>
      <c r="B12" s="17"/>
      <c r="C12" s="17"/>
      <c r="D12" s="17"/>
      <c r="E12" s="17"/>
      <c r="F12" s="17"/>
      <c r="G12" s="17"/>
      <c r="H12" s="17"/>
      <c r="I12" s="17"/>
    </row>
    <row r="13" ht="15" customHeight="1" spans="1:9">
      <c r="A13" s="17"/>
      <c r="B13" s="17"/>
      <c r="C13" s="17"/>
      <c r="D13" s="17"/>
      <c r="E13" s="17"/>
      <c r="F13" s="17"/>
      <c r="G13" s="17"/>
      <c r="H13" s="17"/>
      <c r="I13" s="17"/>
    </row>
    <row r="14" ht="15" customHeight="1" spans="1:9">
      <c r="A14" s="17"/>
      <c r="B14" s="17"/>
      <c r="C14" s="17"/>
      <c r="D14" s="17"/>
      <c r="E14" s="17"/>
      <c r="F14" s="17"/>
      <c r="G14" s="17"/>
      <c r="H14" s="17"/>
      <c r="I14" s="17"/>
    </row>
    <row r="15" ht="15" customHeight="1" spans="1:9">
      <c r="A15" s="17"/>
      <c r="B15" s="17"/>
      <c r="C15" s="17"/>
      <c r="D15" s="17"/>
      <c r="E15" s="17"/>
      <c r="F15" s="17"/>
      <c r="G15" s="17"/>
      <c r="H15" s="17"/>
      <c r="I15" s="17"/>
    </row>
    <row r="16" ht="15" customHeight="1" spans="1:9">
      <c r="A16" s="17"/>
      <c r="B16" s="17"/>
      <c r="C16" s="17"/>
      <c r="D16" s="17"/>
      <c r="E16" s="17"/>
      <c r="F16" s="17"/>
      <c r="G16" s="17"/>
      <c r="H16" s="17"/>
      <c r="I16" s="17"/>
    </row>
    <row r="17" ht="15" customHeight="1" spans="1:9">
      <c r="A17" s="17"/>
      <c r="B17" s="17"/>
      <c r="C17" s="17"/>
      <c r="D17" s="17"/>
      <c r="E17" s="17"/>
      <c r="F17" s="17"/>
      <c r="G17" s="17"/>
      <c r="H17" s="17"/>
      <c r="I17" s="17"/>
    </row>
    <row r="18" ht="15" customHeight="1" spans="1:9">
      <c r="A18" s="17"/>
      <c r="B18" s="17"/>
      <c r="C18" s="17"/>
      <c r="D18" s="17"/>
      <c r="E18" s="17"/>
      <c r="F18" s="17"/>
      <c r="G18" s="17"/>
      <c r="H18" s="17"/>
      <c r="I18" s="17"/>
    </row>
    <row r="19" ht="15" customHeight="1" spans="1:9">
      <c r="A19" s="17"/>
      <c r="B19" s="17"/>
      <c r="C19" s="17"/>
      <c r="D19" s="17"/>
      <c r="E19" s="17"/>
      <c r="F19" s="17"/>
      <c r="G19" s="17"/>
      <c r="H19" s="17"/>
      <c r="I19" s="17"/>
    </row>
    <row r="20" ht="15" customHeight="1" spans="1:9">
      <c r="A20" s="17"/>
      <c r="B20" s="17"/>
      <c r="C20" s="17"/>
      <c r="D20" s="17"/>
      <c r="E20" s="17"/>
      <c r="F20" s="17"/>
      <c r="G20" s="17"/>
      <c r="H20" s="17"/>
      <c r="I20" s="17"/>
    </row>
    <row r="21" ht="15" customHeight="1" spans="1:9">
      <c r="A21" s="17"/>
      <c r="B21" s="17"/>
      <c r="C21" s="17"/>
      <c r="D21" s="17"/>
      <c r="E21" s="17"/>
      <c r="F21" s="17"/>
      <c r="G21" s="17"/>
      <c r="H21" s="17"/>
      <c r="I21" s="17"/>
    </row>
    <row r="22" ht="15" customHeight="1" spans="1:9">
      <c r="A22" s="17"/>
      <c r="B22" s="17"/>
      <c r="C22" s="17"/>
      <c r="D22" s="17"/>
      <c r="E22" s="17"/>
      <c r="F22" s="17"/>
      <c r="G22" s="17"/>
      <c r="H22" s="17"/>
      <c r="I22" s="17"/>
    </row>
    <row r="23" ht="15" customHeight="1" spans="1:9">
      <c r="A23" s="17"/>
      <c r="B23" s="17"/>
      <c r="C23" s="17"/>
      <c r="D23" s="17"/>
      <c r="E23" s="17"/>
      <c r="F23" s="17"/>
      <c r="G23" s="17"/>
      <c r="H23" s="17"/>
      <c r="I23" s="17"/>
    </row>
    <row r="24" ht="15" customHeight="1" spans="1:9">
      <c r="A24" s="17"/>
      <c r="B24" s="17"/>
      <c r="C24" s="17"/>
      <c r="D24" s="17"/>
      <c r="E24" s="17"/>
      <c r="F24" s="17"/>
      <c r="G24" s="17"/>
      <c r="H24" s="17"/>
      <c r="I24" s="17"/>
    </row>
    <row r="25" ht="15" customHeight="1" spans="1:9">
      <c r="A25" s="17"/>
      <c r="B25" s="17"/>
      <c r="C25" s="17"/>
      <c r="D25" s="17"/>
      <c r="E25" s="17"/>
      <c r="F25" s="17"/>
      <c r="G25" s="17"/>
      <c r="H25" s="17"/>
      <c r="I25" s="17"/>
    </row>
    <row r="26" ht="15" customHeight="1" spans="1:9">
      <c r="A26" s="17"/>
      <c r="B26" s="17"/>
      <c r="C26" s="17"/>
      <c r="D26" s="17"/>
      <c r="E26" s="17"/>
      <c r="F26" s="17"/>
      <c r="G26" s="17"/>
      <c r="H26" s="17"/>
      <c r="I26" s="17"/>
    </row>
    <row r="27" ht="15" customHeight="1" spans="1:9">
      <c r="A27" s="17"/>
      <c r="B27" s="17"/>
      <c r="C27" s="17"/>
      <c r="D27" s="17"/>
      <c r="E27" s="17"/>
      <c r="F27" s="17"/>
      <c r="G27" s="17"/>
      <c r="H27" s="17"/>
      <c r="I27" s="17"/>
    </row>
    <row r="28" ht="15" customHeight="1" spans="1:9">
      <c r="A28" s="17"/>
      <c r="B28" s="17"/>
      <c r="C28" s="17"/>
      <c r="D28" s="17"/>
      <c r="E28" s="17"/>
      <c r="F28" s="17"/>
      <c r="G28" s="17"/>
      <c r="H28" s="17"/>
      <c r="I28" s="17"/>
    </row>
    <row r="29" ht="15" customHeight="1" spans="1:9">
      <c r="A29" s="17"/>
      <c r="B29" s="17"/>
      <c r="C29" s="17"/>
      <c r="D29" s="17"/>
      <c r="E29" s="17"/>
      <c r="F29" s="17"/>
      <c r="G29" s="17"/>
      <c r="H29" s="17"/>
      <c r="I29" s="17"/>
    </row>
    <row r="30" ht="15" customHeight="1" spans="1:9">
      <c r="A30" s="17"/>
      <c r="B30" s="17"/>
      <c r="C30" s="17"/>
      <c r="D30" s="17"/>
      <c r="E30" s="17"/>
      <c r="F30" s="17"/>
      <c r="G30" s="17"/>
      <c r="H30" s="17"/>
      <c r="I30" s="17"/>
    </row>
    <row r="31" ht="15" customHeight="1" spans="1:9">
      <c r="A31" s="17"/>
      <c r="B31" s="17"/>
      <c r="C31" s="17"/>
      <c r="D31" s="17"/>
      <c r="E31" s="17"/>
      <c r="F31" s="17"/>
      <c r="G31" s="17"/>
      <c r="H31" s="17"/>
      <c r="I31" s="17"/>
    </row>
    <row r="32" ht="15" customHeight="1" spans="1:9">
      <c r="A32" s="17"/>
      <c r="B32" s="17"/>
      <c r="C32" s="17"/>
      <c r="D32" s="17"/>
      <c r="E32" s="17"/>
      <c r="F32" s="17"/>
      <c r="G32" s="17"/>
      <c r="H32" s="17"/>
      <c r="I32" s="17"/>
    </row>
    <row r="33" ht="15" customHeight="1" spans="1:9">
      <c r="A33" s="17"/>
      <c r="B33" s="17"/>
      <c r="C33" s="17"/>
      <c r="D33" s="17"/>
      <c r="E33" s="17"/>
      <c r="F33" s="17"/>
      <c r="G33" s="17"/>
      <c r="H33" s="17"/>
      <c r="I33" s="17"/>
    </row>
    <row r="34" ht="15" customHeight="1" spans="1:9">
      <c r="A34" s="17"/>
      <c r="B34" s="17"/>
      <c r="C34" s="17"/>
      <c r="D34" s="17"/>
      <c r="E34" s="17"/>
      <c r="F34" s="17"/>
      <c r="G34" s="17"/>
      <c r="H34" s="17"/>
      <c r="I34" s="17"/>
    </row>
    <row r="35" ht="15" customHeight="1" spans="1:9">
      <c r="A35" s="17"/>
      <c r="B35" s="17"/>
      <c r="C35" s="17"/>
      <c r="D35" s="17"/>
      <c r="E35" s="17"/>
      <c r="F35" s="17"/>
      <c r="G35" s="17"/>
      <c r="H35" s="17"/>
      <c r="I35" s="17"/>
    </row>
    <row r="36" ht="15" customHeight="1" spans="1:9">
      <c r="A36" s="17"/>
      <c r="B36" s="17"/>
      <c r="C36" s="17"/>
      <c r="D36" s="17"/>
      <c r="E36" s="17"/>
      <c r="F36" s="17"/>
      <c r="G36" s="17"/>
      <c r="H36" s="17"/>
      <c r="I36" s="17"/>
    </row>
    <row r="37" ht="15" customHeight="1" spans="1:9">
      <c r="A37" s="17"/>
      <c r="B37" s="17"/>
      <c r="C37" s="17"/>
      <c r="D37" s="17"/>
      <c r="E37" s="17"/>
      <c r="F37" s="17"/>
      <c r="G37" s="17"/>
      <c r="H37" s="17"/>
      <c r="I37" s="17"/>
    </row>
    <row r="38" ht="15" customHeight="1" spans="1:9">
      <c r="A38" s="17"/>
      <c r="B38" s="17"/>
      <c r="C38" s="17"/>
      <c r="D38" s="17"/>
      <c r="E38" s="17"/>
      <c r="F38" s="17"/>
      <c r="G38" s="17"/>
      <c r="H38" s="17"/>
      <c r="I38" s="17"/>
    </row>
    <row r="39" ht="15" customHeight="1" spans="1:9">
      <c r="A39" s="17"/>
      <c r="B39" s="17"/>
      <c r="C39" s="17"/>
      <c r="D39" s="17"/>
      <c r="E39" s="17"/>
      <c r="F39" s="17"/>
      <c r="G39" s="17"/>
      <c r="H39" s="17"/>
      <c r="I39" s="17"/>
    </row>
    <row r="40" ht="15" customHeight="1" spans="1:9">
      <c r="A40" s="17"/>
      <c r="B40" s="17"/>
      <c r="C40" s="17"/>
      <c r="D40" s="17"/>
      <c r="E40" s="17"/>
      <c r="F40" s="17"/>
      <c r="G40" s="17"/>
      <c r="H40" s="17"/>
      <c r="I40" s="17"/>
    </row>
    <row r="41" ht="15" customHeight="1" spans="1:9">
      <c r="A41" s="17"/>
      <c r="B41" s="17"/>
      <c r="C41" s="17"/>
      <c r="D41" s="17"/>
      <c r="E41" s="17"/>
      <c r="F41" s="17"/>
      <c r="G41" s="17"/>
      <c r="H41" s="17"/>
      <c r="I41" s="17"/>
    </row>
    <row r="42" ht="15" customHeight="1" spans="1:9">
      <c r="A42" s="17"/>
      <c r="B42" s="17"/>
      <c r="C42" s="17"/>
      <c r="D42" s="17"/>
      <c r="E42" s="17"/>
      <c r="F42" s="17"/>
      <c r="G42" s="17"/>
      <c r="H42" s="17"/>
      <c r="I42" s="17"/>
    </row>
    <row r="43" ht="15" customHeight="1" spans="1:9">
      <c r="A43" s="17"/>
      <c r="B43" s="17"/>
      <c r="C43" s="17"/>
      <c r="D43" s="17"/>
      <c r="E43" s="17"/>
      <c r="F43" s="17"/>
      <c r="G43" s="17"/>
      <c r="H43" s="17"/>
      <c r="I43" s="17"/>
    </row>
    <row r="44" ht="15" customHeight="1" spans="1:9">
      <c r="A44" s="17"/>
      <c r="B44" s="17"/>
      <c r="C44" s="17"/>
      <c r="D44" s="17"/>
      <c r="E44" s="17"/>
      <c r="F44" s="17"/>
      <c r="G44" s="17"/>
      <c r="H44" s="17"/>
      <c r="I44" s="17"/>
    </row>
    <row r="45" ht="15" customHeight="1" spans="1:9">
      <c r="A45" s="17"/>
      <c r="B45" s="17"/>
      <c r="C45" s="17"/>
      <c r="D45" s="17"/>
      <c r="E45" s="17"/>
      <c r="F45" s="17"/>
      <c r="G45" s="17"/>
      <c r="H45" s="17"/>
      <c r="I45" s="17"/>
    </row>
    <row r="46" ht="15" customHeight="1" spans="1:9">
      <c r="A46" s="17"/>
      <c r="B46" s="17"/>
      <c r="C46" s="17"/>
      <c r="D46" s="17"/>
      <c r="E46" s="17"/>
      <c r="F46" s="17"/>
      <c r="G46" s="17"/>
      <c r="H46" s="17"/>
      <c r="I46" s="17"/>
    </row>
  </sheetData>
  <mergeCells count="1">
    <mergeCell ref="A2:D2"/>
  </mergeCells>
  <printOptions horizontalCentered="1"/>
  <pageMargins left="0.751388888888889" right="0.751388888888889" top="1" bottom="1" header="0.507638888888889" footer="0.507638888888889"/>
  <pageSetup paperSize="9" scale="99"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59"/>
  <sheetViews>
    <sheetView showZeros="0" topLeftCell="A2" workbookViewId="0">
      <selection activeCell="C20" sqref="C20"/>
    </sheetView>
  </sheetViews>
  <sheetFormatPr defaultColWidth="9" defaultRowHeight="14.25"/>
  <cols>
    <col min="1" max="1" width="33.25" customWidth="1"/>
    <col min="2" max="2" width="26.5" style="99" customWidth="1"/>
    <col min="3" max="3" width="25.625" style="99" customWidth="1"/>
    <col min="4" max="4" width="28.75" customWidth="1"/>
    <col min="5" max="5" width="10.125" customWidth="1"/>
  </cols>
  <sheetData>
    <row r="1" s="1" customFormat="1" ht="27" customHeight="1" spans="1:3">
      <c r="A1" s="6" t="s">
        <v>889</v>
      </c>
      <c r="B1" s="6"/>
      <c r="C1" s="6"/>
    </row>
    <row r="2" s="47" customFormat="1" ht="32.25" customHeight="1" spans="1:9">
      <c r="A2" s="7" t="s">
        <v>890</v>
      </c>
      <c r="B2" s="7"/>
      <c r="C2" s="7"/>
      <c r="D2" s="7"/>
      <c r="E2" s="93"/>
      <c r="F2" s="53"/>
      <c r="G2" s="53"/>
      <c r="H2" s="53"/>
      <c r="I2" s="53"/>
    </row>
    <row r="3" s="2" customFormat="1" ht="24" customHeight="1" spans="1:9">
      <c r="A3" s="54"/>
      <c r="B3" s="70"/>
      <c r="C3" s="70"/>
      <c r="D3" s="55" t="s">
        <v>141</v>
      </c>
      <c r="E3" s="56"/>
      <c r="F3" s="11"/>
      <c r="G3" s="11"/>
      <c r="H3" s="11"/>
      <c r="I3" s="11"/>
    </row>
    <row r="4" s="92" customFormat="1" ht="30" customHeight="1" spans="1:9">
      <c r="A4" s="58" t="s">
        <v>776</v>
      </c>
      <c r="B4" s="57" t="s">
        <v>86</v>
      </c>
      <c r="C4" s="57" t="s">
        <v>87</v>
      </c>
      <c r="D4" s="57" t="s">
        <v>891</v>
      </c>
      <c r="E4" s="94"/>
      <c r="F4" s="95"/>
      <c r="G4" s="95"/>
      <c r="H4" s="95"/>
      <c r="I4" s="95"/>
    </row>
    <row r="5" s="49" customFormat="1" ht="23.1" customHeight="1" spans="1:9">
      <c r="A5" s="64" t="s">
        <v>892</v>
      </c>
      <c r="B5" s="96"/>
      <c r="C5" s="100"/>
      <c r="D5" s="101"/>
      <c r="E5" s="53"/>
      <c r="F5" s="53"/>
      <c r="G5" s="53"/>
      <c r="H5" s="53"/>
      <c r="I5" s="53"/>
    </row>
    <row r="6" s="49" customFormat="1" ht="26.1" customHeight="1" spans="1:9">
      <c r="A6" s="64" t="s">
        <v>893</v>
      </c>
      <c r="B6" s="71"/>
      <c r="C6" s="62"/>
      <c r="D6" s="63"/>
      <c r="E6" s="53"/>
      <c r="F6" s="53"/>
      <c r="G6" s="53"/>
      <c r="H6" s="53"/>
      <c r="I6" s="53"/>
    </row>
    <row r="7" s="49" customFormat="1" ht="18.75" customHeight="1" spans="1:9">
      <c r="A7" s="102"/>
      <c r="B7" s="62"/>
      <c r="C7" s="62"/>
      <c r="D7" s="63"/>
      <c r="E7" s="53"/>
      <c r="F7" s="53"/>
      <c r="G7" s="53"/>
      <c r="H7" s="53"/>
      <c r="I7" s="53"/>
    </row>
    <row r="8" s="49" customFormat="1" ht="18.75" customHeight="1" spans="1:9">
      <c r="A8" s="61"/>
      <c r="B8" s="71"/>
      <c r="C8" s="62"/>
      <c r="D8" s="63"/>
      <c r="E8" s="53"/>
      <c r="F8" s="53"/>
      <c r="G8" s="53"/>
      <c r="H8" s="53"/>
      <c r="I8" s="53"/>
    </row>
    <row r="9" s="49" customFormat="1" ht="18.75" customHeight="1" spans="1:9">
      <c r="A9" s="61"/>
      <c r="B9" s="71"/>
      <c r="C9" s="62"/>
      <c r="D9" s="63"/>
      <c r="E9" s="53"/>
      <c r="F9" s="53"/>
      <c r="G9" s="53"/>
      <c r="H9" s="53"/>
      <c r="I9" s="53"/>
    </row>
    <row r="10" s="49" customFormat="1" ht="18.75" customHeight="1" spans="1:9">
      <c r="A10" s="61"/>
      <c r="B10" s="71"/>
      <c r="C10" s="62"/>
      <c r="D10" s="63"/>
      <c r="E10" s="53"/>
      <c r="F10" s="53"/>
      <c r="G10" s="53"/>
      <c r="H10" s="53"/>
      <c r="I10" s="53"/>
    </row>
    <row r="11" s="49" customFormat="1" ht="18.75" customHeight="1" spans="1:9">
      <c r="A11" s="61"/>
      <c r="B11" s="71"/>
      <c r="C11" s="62"/>
      <c r="D11" s="63"/>
      <c r="E11" s="53"/>
      <c r="F11" s="53"/>
      <c r="G11" s="53"/>
      <c r="H11" s="53"/>
      <c r="I11" s="53"/>
    </row>
    <row r="12" s="49" customFormat="1" ht="18.75" customHeight="1" spans="1:9">
      <c r="A12" s="61"/>
      <c r="B12" s="71"/>
      <c r="C12" s="62"/>
      <c r="D12" s="63"/>
      <c r="E12" s="53"/>
      <c r="F12" s="53"/>
      <c r="G12" s="53"/>
      <c r="H12" s="53"/>
      <c r="I12" s="53"/>
    </row>
    <row r="13" s="49" customFormat="1" ht="18.75" customHeight="1" spans="1:9">
      <c r="A13" s="61"/>
      <c r="B13" s="71"/>
      <c r="C13" s="62"/>
      <c r="D13" s="63"/>
      <c r="E13" s="53"/>
      <c r="F13" s="53"/>
      <c r="G13" s="53"/>
      <c r="H13" s="53"/>
      <c r="I13" s="53"/>
    </row>
    <row r="14" s="49" customFormat="1" ht="18.75" customHeight="1" spans="1:9">
      <c r="A14" s="61"/>
      <c r="B14" s="71"/>
      <c r="C14" s="62"/>
      <c r="D14" s="63"/>
      <c r="E14" s="53"/>
      <c r="F14" s="53"/>
      <c r="G14" s="53"/>
      <c r="H14" s="53"/>
      <c r="I14" s="53"/>
    </row>
    <row r="15" s="49" customFormat="1" ht="18.75" customHeight="1" spans="1:9">
      <c r="A15" s="61"/>
      <c r="B15" s="71"/>
      <c r="C15" s="62"/>
      <c r="D15" s="63"/>
      <c r="E15" s="53"/>
      <c r="F15" s="53"/>
      <c r="G15" s="53"/>
      <c r="H15" s="53"/>
      <c r="I15" s="53"/>
    </row>
    <row r="16" s="49" customFormat="1" ht="18.75" customHeight="1" spans="1:9">
      <c r="A16" s="61"/>
      <c r="B16" s="71"/>
      <c r="C16" s="62"/>
      <c r="D16" s="63"/>
      <c r="E16" s="53"/>
      <c r="F16" s="53"/>
      <c r="G16" s="53"/>
      <c r="H16" s="53"/>
      <c r="I16" s="53"/>
    </row>
    <row r="17" s="49" customFormat="1" ht="18.75" customHeight="1" spans="1:9">
      <c r="A17" s="61"/>
      <c r="B17" s="71"/>
      <c r="C17" s="62"/>
      <c r="D17" s="63"/>
      <c r="E17" s="53"/>
      <c r="F17" s="53"/>
      <c r="G17" s="53"/>
      <c r="H17" s="53"/>
      <c r="I17" s="53"/>
    </row>
    <row r="18" s="50" customFormat="1" ht="18.75" customHeight="1" spans="1:9">
      <c r="A18" s="58" t="s">
        <v>823</v>
      </c>
      <c r="B18" s="72">
        <f>SUM(B5:B6)</f>
        <v>0</v>
      </c>
      <c r="C18" s="72"/>
      <c r="D18" s="65"/>
      <c r="E18" s="66"/>
      <c r="F18" s="66"/>
      <c r="G18" s="66"/>
      <c r="H18" s="66"/>
      <c r="I18" s="66"/>
    </row>
    <row r="19" s="50" customFormat="1" ht="18.75" customHeight="1" spans="1:9">
      <c r="A19" s="64" t="s">
        <v>894</v>
      </c>
      <c r="B19" s="72"/>
      <c r="C19" s="71">
        <v>57</v>
      </c>
      <c r="D19" s="65"/>
      <c r="E19" s="66"/>
      <c r="F19" s="66"/>
      <c r="G19" s="66"/>
      <c r="H19" s="66"/>
      <c r="I19" s="66"/>
    </row>
    <row r="20" s="49" customFormat="1" ht="23.1" customHeight="1" spans="1:9">
      <c r="A20" s="64" t="s">
        <v>825</v>
      </c>
      <c r="B20" s="61">
        <v>57</v>
      </c>
      <c r="C20" s="62">
        <v>351</v>
      </c>
      <c r="D20" s="63">
        <f>(C20-B20)/B20</f>
        <v>5.15789473684211</v>
      </c>
      <c r="E20" s="53"/>
      <c r="F20" s="53"/>
      <c r="G20" s="53"/>
      <c r="H20" s="53"/>
      <c r="I20" s="53"/>
    </row>
    <row r="21" s="50" customFormat="1" ht="21.95" customHeight="1" spans="1:9">
      <c r="A21" s="58" t="s">
        <v>126</v>
      </c>
      <c r="B21" s="73">
        <f>SUM(B8:B20)</f>
        <v>57</v>
      </c>
      <c r="C21" s="73">
        <f>SUM(C8:C20)</f>
        <v>408</v>
      </c>
      <c r="D21" s="63">
        <f>(C21-B21)/B21</f>
        <v>6.15789473684211</v>
      </c>
      <c r="E21" s="66"/>
      <c r="F21" s="66"/>
      <c r="G21" s="66"/>
      <c r="H21" s="66"/>
      <c r="I21" s="66"/>
    </row>
    <row r="22" s="47" customFormat="1" ht="15" customHeight="1" spans="1:9">
      <c r="A22" s="66"/>
      <c r="B22" s="103"/>
      <c r="C22" s="103"/>
      <c r="D22" s="53"/>
      <c r="E22" s="53"/>
      <c r="F22" s="53"/>
      <c r="G22" s="53"/>
      <c r="H22" s="53"/>
      <c r="I22" s="53"/>
    </row>
    <row r="23" s="47" customFormat="1" ht="15" customHeight="1" spans="1:9">
      <c r="A23" s="53"/>
      <c r="B23" s="103"/>
      <c r="C23" s="103"/>
      <c r="D23" s="53"/>
      <c r="E23" s="53"/>
      <c r="F23" s="53"/>
      <c r="G23" s="53"/>
      <c r="H23" s="53"/>
      <c r="I23" s="53"/>
    </row>
    <row r="24" s="47" customFormat="1" ht="15" customHeight="1" spans="1:9">
      <c r="A24" s="53"/>
      <c r="B24" s="103"/>
      <c r="C24" s="103"/>
      <c r="D24" s="53"/>
      <c r="E24" s="53"/>
      <c r="F24" s="53"/>
      <c r="G24" s="53"/>
      <c r="H24" s="53"/>
      <c r="I24" s="53"/>
    </row>
    <row r="25" s="47" customFormat="1" ht="15" customHeight="1" spans="1:9">
      <c r="A25" s="53"/>
      <c r="B25" s="103"/>
      <c r="C25" s="103"/>
      <c r="D25" s="53"/>
      <c r="E25" s="53"/>
      <c r="F25" s="53"/>
      <c r="G25" s="53"/>
      <c r="H25" s="53"/>
      <c r="I25" s="53"/>
    </row>
    <row r="26" s="47" customFormat="1" ht="15" customHeight="1" spans="1:9">
      <c r="A26" s="53"/>
      <c r="B26" s="103"/>
      <c r="C26" s="103"/>
      <c r="D26" s="53"/>
      <c r="E26" s="53"/>
      <c r="F26" s="53"/>
      <c r="G26" s="53"/>
      <c r="H26" s="53"/>
      <c r="I26" s="53"/>
    </row>
    <row r="27" s="47" customFormat="1" ht="15" customHeight="1" spans="1:9">
      <c r="A27" s="53"/>
      <c r="B27" s="103"/>
      <c r="C27" s="103"/>
      <c r="D27" s="53"/>
      <c r="E27" s="53"/>
      <c r="F27" s="53"/>
      <c r="G27" s="53"/>
      <c r="H27" s="53"/>
      <c r="I27" s="53"/>
    </row>
    <row r="28" s="47" customFormat="1" ht="15" customHeight="1" spans="1:9">
      <c r="A28" s="53"/>
      <c r="B28" s="103"/>
      <c r="C28" s="103"/>
      <c r="D28" s="53"/>
      <c r="E28" s="53"/>
      <c r="F28" s="53"/>
      <c r="G28" s="53"/>
      <c r="H28" s="53"/>
      <c r="I28" s="53"/>
    </row>
    <row r="29" s="47" customFormat="1" ht="15" customHeight="1" spans="1:9">
      <c r="A29" s="53"/>
      <c r="B29" s="103"/>
      <c r="C29" s="103"/>
      <c r="D29" s="53"/>
      <c r="E29" s="53"/>
      <c r="F29" s="53"/>
      <c r="G29" s="53"/>
      <c r="H29" s="53"/>
      <c r="I29" s="53"/>
    </row>
    <row r="30" s="47" customFormat="1" ht="15" customHeight="1" spans="1:9">
      <c r="A30" s="53"/>
      <c r="B30" s="103"/>
      <c r="C30" s="103"/>
      <c r="D30" s="53"/>
      <c r="E30" s="53"/>
      <c r="F30" s="53"/>
      <c r="G30" s="53"/>
      <c r="H30" s="53"/>
      <c r="I30" s="53"/>
    </row>
    <row r="31" s="47" customFormat="1" ht="15" customHeight="1" spans="1:9">
      <c r="A31" s="53"/>
      <c r="B31" s="103"/>
      <c r="C31" s="103"/>
      <c r="D31" s="53"/>
      <c r="E31" s="53"/>
      <c r="F31" s="53"/>
      <c r="G31" s="53"/>
      <c r="H31" s="53"/>
      <c r="I31" s="53"/>
    </row>
    <row r="32" s="47" customFormat="1" ht="15" customHeight="1" spans="1:9">
      <c r="A32" s="53"/>
      <c r="B32" s="103"/>
      <c r="C32" s="103"/>
      <c r="D32" s="53"/>
      <c r="E32" s="53"/>
      <c r="F32" s="53"/>
      <c r="G32" s="53"/>
      <c r="H32" s="53"/>
      <c r="I32" s="53"/>
    </row>
    <row r="33" s="47" customFormat="1" ht="15" customHeight="1" spans="1:9">
      <c r="A33" s="53"/>
      <c r="B33" s="103"/>
      <c r="C33" s="103"/>
      <c r="D33" s="53"/>
      <c r="E33" s="53"/>
      <c r="F33" s="53"/>
      <c r="G33" s="53"/>
      <c r="H33" s="53"/>
      <c r="I33" s="53"/>
    </row>
    <row r="34" s="47" customFormat="1" ht="15" customHeight="1" spans="1:9">
      <c r="A34" s="53"/>
      <c r="B34" s="103"/>
      <c r="C34" s="103"/>
      <c r="D34" s="53"/>
      <c r="E34" s="53"/>
      <c r="F34" s="53"/>
      <c r="G34" s="53"/>
      <c r="H34" s="53"/>
      <c r="I34" s="53"/>
    </row>
    <row r="35" s="47" customFormat="1" ht="15" customHeight="1" spans="1:9">
      <c r="A35" s="53"/>
      <c r="B35" s="103"/>
      <c r="C35" s="103"/>
      <c r="D35" s="53"/>
      <c r="E35" s="53"/>
      <c r="F35" s="53"/>
      <c r="G35" s="53"/>
      <c r="H35" s="53"/>
      <c r="I35" s="53"/>
    </row>
    <row r="36" s="47" customFormat="1" ht="15" customHeight="1" spans="1:9">
      <c r="A36" s="53"/>
      <c r="B36" s="103"/>
      <c r="C36" s="103"/>
      <c r="D36" s="53"/>
      <c r="E36" s="53"/>
      <c r="F36" s="53"/>
      <c r="G36" s="53"/>
      <c r="H36" s="53"/>
      <c r="I36" s="53"/>
    </row>
    <row r="37" s="47" customFormat="1" ht="15" customHeight="1" spans="1:9">
      <c r="A37" s="53"/>
      <c r="B37" s="103"/>
      <c r="C37" s="103"/>
      <c r="D37" s="53"/>
      <c r="E37" s="53"/>
      <c r="F37" s="53"/>
      <c r="G37" s="53"/>
      <c r="H37" s="53"/>
      <c r="I37" s="53"/>
    </row>
    <row r="38" s="47" customFormat="1" ht="15" customHeight="1" spans="1:9">
      <c r="A38" s="53"/>
      <c r="B38" s="103"/>
      <c r="C38" s="103"/>
      <c r="D38" s="53"/>
      <c r="E38" s="53"/>
      <c r="F38" s="53"/>
      <c r="G38" s="53"/>
      <c r="H38" s="53"/>
      <c r="I38" s="53"/>
    </row>
    <row r="39" s="47" customFormat="1" ht="15" customHeight="1" spans="1:9">
      <c r="A39" s="53"/>
      <c r="B39" s="103"/>
      <c r="C39" s="103"/>
      <c r="D39" s="53"/>
      <c r="E39" s="53"/>
      <c r="F39" s="53"/>
      <c r="G39" s="53"/>
      <c r="H39" s="53"/>
      <c r="I39" s="53"/>
    </row>
    <row r="40" s="47" customFormat="1" ht="15" customHeight="1" spans="1:9">
      <c r="A40" s="53"/>
      <c r="B40" s="103"/>
      <c r="C40" s="103"/>
      <c r="D40" s="53"/>
      <c r="E40" s="53"/>
      <c r="F40" s="53"/>
      <c r="G40" s="53"/>
      <c r="H40" s="53"/>
      <c r="I40" s="53"/>
    </row>
    <row r="41" s="47" customFormat="1" ht="15" customHeight="1" spans="1:9">
      <c r="A41" s="53"/>
      <c r="B41" s="103"/>
      <c r="C41" s="103"/>
      <c r="D41" s="53"/>
      <c r="E41" s="53"/>
      <c r="F41" s="53"/>
      <c r="G41" s="53"/>
      <c r="H41" s="53"/>
      <c r="I41" s="53"/>
    </row>
    <row r="42" s="47" customFormat="1" ht="15" customHeight="1" spans="1:9">
      <c r="A42" s="53"/>
      <c r="B42" s="103"/>
      <c r="C42" s="103"/>
      <c r="D42" s="53"/>
      <c r="E42" s="53"/>
      <c r="F42" s="53"/>
      <c r="G42" s="53"/>
      <c r="H42" s="53"/>
      <c r="I42" s="53"/>
    </row>
    <row r="43" s="47" customFormat="1" ht="15" customHeight="1" spans="1:9">
      <c r="A43" s="53"/>
      <c r="B43" s="103"/>
      <c r="C43" s="103"/>
      <c r="D43" s="53"/>
      <c r="E43" s="53"/>
      <c r="F43" s="53"/>
      <c r="G43" s="53"/>
      <c r="H43" s="53"/>
      <c r="I43" s="53"/>
    </row>
    <row r="44" s="47" customFormat="1" ht="15" customHeight="1" spans="1:9">
      <c r="A44" s="53"/>
      <c r="B44" s="103"/>
      <c r="C44" s="103"/>
      <c r="D44" s="53"/>
      <c r="E44" s="53"/>
      <c r="F44" s="53"/>
      <c r="G44" s="53"/>
      <c r="H44" s="53"/>
      <c r="I44" s="53"/>
    </row>
    <row r="45" s="47" customFormat="1" ht="15" customHeight="1" spans="1:9">
      <c r="A45" s="53"/>
      <c r="B45" s="103"/>
      <c r="C45" s="103"/>
      <c r="D45" s="53"/>
      <c r="E45" s="53"/>
      <c r="F45" s="53"/>
      <c r="G45" s="53"/>
      <c r="H45" s="53"/>
      <c r="I45" s="53"/>
    </row>
    <row r="46" s="47" customFormat="1" spans="2:3">
      <c r="B46" s="104"/>
      <c r="C46" s="104"/>
    </row>
    <row r="47" s="47" customFormat="1" spans="2:3">
      <c r="B47" s="104"/>
      <c r="C47" s="104"/>
    </row>
    <row r="48" s="47" customFormat="1" spans="2:3">
      <c r="B48" s="104"/>
      <c r="C48" s="104"/>
    </row>
    <row r="49" s="47" customFormat="1" spans="2:3">
      <c r="B49" s="104"/>
      <c r="C49" s="104"/>
    </row>
    <row r="50" s="47" customFormat="1" spans="2:3">
      <c r="B50" s="104"/>
      <c r="C50" s="104"/>
    </row>
    <row r="51" s="47" customFormat="1" spans="2:3">
      <c r="B51" s="104"/>
      <c r="C51" s="104"/>
    </row>
    <row r="52" s="47" customFormat="1" spans="2:3">
      <c r="B52" s="104"/>
      <c r="C52" s="104"/>
    </row>
    <row r="53" s="47" customFormat="1" spans="2:3">
      <c r="B53" s="104"/>
      <c r="C53" s="104"/>
    </row>
    <row r="54" s="47" customFormat="1" spans="2:3">
      <c r="B54" s="104"/>
      <c r="C54" s="104"/>
    </row>
    <row r="55" s="47" customFormat="1" spans="2:3">
      <c r="B55" s="104"/>
      <c r="C55" s="104"/>
    </row>
    <row r="56" s="47" customFormat="1" spans="2:3">
      <c r="B56" s="104"/>
      <c r="C56" s="104"/>
    </row>
    <row r="57" s="47" customFormat="1" spans="2:3">
      <c r="B57" s="104"/>
      <c r="C57" s="104"/>
    </row>
    <row r="58" s="47" customFormat="1" spans="2:3">
      <c r="B58" s="104"/>
      <c r="C58" s="104"/>
    </row>
    <row r="59" s="47" customFormat="1" spans="1:5">
      <c r="A59"/>
      <c r="B59" s="99"/>
      <c r="C59" s="99"/>
      <c r="D59"/>
      <c r="E59"/>
    </row>
  </sheetData>
  <mergeCells count="2">
    <mergeCell ref="A1:C1"/>
    <mergeCell ref="A2:D2"/>
  </mergeCells>
  <printOptions horizontalCentered="1"/>
  <pageMargins left="0.984027777777778" right="0.984027777777778" top="0.629166666666667" bottom="0.786805555555556" header="0.507638888888889" footer="0.2"/>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59"/>
  <sheetViews>
    <sheetView showZeros="0" topLeftCell="A4" workbookViewId="0">
      <selection activeCell="F21" sqref="F21"/>
    </sheetView>
  </sheetViews>
  <sheetFormatPr defaultColWidth="9" defaultRowHeight="14.25"/>
  <cols>
    <col min="1" max="1" width="32.25" customWidth="1"/>
    <col min="2" max="2" width="24.25" customWidth="1"/>
    <col min="3" max="4" width="28.25" customWidth="1"/>
    <col min="5" max="5" width="10.125" customWidth="1"/>
  </cols>
  <sheetData>
    <row r="1" s="1" customFormat="1" ht="27.95" customHeight="1" spans="1:3">
      <c r="A1" s="6" t="s">
        <v>895</v>
      </c>
      <c r="B1" s="6"/>
      <c r="C1" s="6"/>
    </row>
    <row r="2" s="47" customFormat="1" ht="32.25" customHeight="1" spans="1:9">
      <c r="A2" s="7" t="s">
        <v>896</v>
      </c>
      <c r="B2" s="7"/>
      <c r="C2" s="7"/>
      <c r="D2" s="7"/>
      <c r="E2" s="93"/>
      <c r="F2" s="53"/>
      <c r="G2" s="53"/>
      <c r="H2" s="53"/>
      <c r="I2" s="53"/>
    </row>
    <row r="3" s="2" customFormat="1" ht="25.5" customHeight="1" spans="1:9">
      <c r="A3" s="54"/>
      <c r="B3" s="9"/>
      <c r="C3" s="9"/>
      <c r="D3" s="55" t="s">
        <v>141</v>
      </c>
      <c r="E3" s="56"/>
      <c r="F3" s="11"/>
      <c r="G3" s="11"/>
      <c r="H3" s="11"/>
      <c r="I3" s="11"/>
    </row>
    <row r="4" s="92" customFormat="1" ht="33" customHeight="1" spans="1:9">
      <c r="A4" s="57" t="s">
        <v>876</v>
      </c>
      <c r="B4" s="57" t="s">
        <v>86</v>
      </c>
      <c r="C4" s="57" t="s">
        <v>87</v>
      </c>
      <c r="D4" s="57" t="s">
        <v>891</v>
      </c>
      <c r="E4" s="94"/>
      <c r="F4" s="95"/>
      <c r="G4" s="95"/>
      <c r="H4" s="95"/>
      <c r="I4" s="95"/>
    </row>
    <row r="5" s="49" customFormat="1" ht="26.1" customHeight="1" spans="1:9">
      <c r="A5" s="60" t="s">
        <v>897</v>
      </c>
      <c r="B5" s="96"/>
      <c r="C5" s="62"/>
      <c r="D5" s="63"/>
      <c r="E5" s="53"/>
      <c r="F5" s="53"/>
      <c r="G5" s="53"/>
      <c r="H5" s="53"/>
      <c r="I5" s="53"/>
    </row>
    <row r="6" s="49" customFormat="1" ht="23.1" customHeight="1" spans="1:9">
      <c r="A6" s="64" t="s">
        <v>898</v>
      </c>
      <c r="B6" s="96"/>
      <c r="C6" s="62"/>
      <c r="D6" s="63"/>
      <c r="E6" s="53"/>
      <c r="F6" s="53"/>
      <c r="G6" s="53"/>
      <c r="H6" s="53"/>
      <c r="I6" s="53"/>
    </row>
    <row r="7" s="49" customFormat="1" ht="24" customHeight="1" spans="1:9">
      <c r="A7" s="60" t="s">
        <v>899</v>
      </c>
      <c r="B7" s="96"/>
      <c r="C7" s="62"/>
      <c r="D7" s="63"/>
      <c r="E7" s="53"/>
      <c r="F7" s="53"/>
      <c r="G7" s="53"/>
      <c r="H7" s="53"/>
      <c r="I7" s="53"/>
    </row>
    <row r="8" s="49" customFormat="1" ht="21.95" customHeight="1" spans="1:9">
      <c r="A8" s="60" t="s">
        <v>900</v>
      </c>
      <c r="B8" s="96"/>
      <c r="C8" s="62"/>
      <c r="D8" s="63"/>
      <c r="E8" s="53"/>
      <c r="F8" s="53"/>
      <c r="G8" s="53"/>
      <c r="H8" s="53"/>
      <c r="I8" s="53"/>
    </row>
    <row r="9" s="49" customFormat="1" ht="24" customHeight="1" spans="1:9">
      <c r="A9" s="60" t="s">
        <v>901</v>
      </c>
      <c r="B9" s="96"/>
      <c r="C9" s="62"/>
      <c r="D9" s="63"/>
      <c r="E9" s="53"/>
      <c r="F9" s="53"/>
      <c r="G9" s="53"/>
      <c r="H9" s="53"/>
      <c r="I9" s="53"/>
    </row>
    <row r="10" s="49" customFormat="1" ht="21" customHeight="1" spans="1:9">
      <c r="A10" s="60" t="s">
        <v>900</v>
      </c>
      <c r="B10" s="96"/>
      <c r="C10" s="62"/>
      <c r="D10" s="63"/>
      <c r="E10" s="53"/>
      <c r="F10" s="53"/>
      <c r="G10" s="53"/>
      <c r="H10" s="53"/>
      <c r="I10" s="53"/>
    </row>
    <row r="11" s="49" customFormat="1" ht="24" customHeight="1" spans="1:9">
      <c r="A11" s="60" t="s">
        <v>902</v>
      </c>
      <c r="B11" s="96"/>
      <c r="C11" s="62"/>
      <c r="D11" s="63"/>
      <c r="E11" s="53"/>
      <c r="F11" s="53"/>
      <c r="G11" s="53"/>
      <c r="H11" s="53"/>
      <c r="I11" s="53"/>
    </row>
    <row r="12" s="49" customFormat="1" ht="24" customHeight="1" spans="1:9">
      <c r="A12" s="60" t="s">
        <v>900</v>
      </c>
      <c r="B12" s="96"/>
      <c r="C12" s="62"/>
      <c r="D12" s="63"/>
      <c r="E12" s="53"/>
      <c r="F12" s="53"/>
      <c r="G12" s="53"/>
      <c r="H12" s="53"/>
      <c r="I12" s="53"/>
    </row>
    <row r="13" s="49" customFormat="1" ht="18.75" customHeight="1" spans="1:9">
      <c r="A13" s="60"/>
      <c r="B13" s="96"/>
      <c r="C13" s="62"/>
      <c r="D13" s="63"/>
      <c r="E13" s="53"/>
      <c r="F13" s="53"/>
      <c r="G13" s="53"/>
      <c r="H13" s="53"/>
      <c r="I13" s="53"/>
    </row>
    <row r="14" s="49" customFormat="1" ht="18.75" customHeight="1" spans="1:9">
      <c r="A14" s="60"/>
      <c r="B14" s="96"/>
      <c r="C14" s="62"/>
      <c r="D14" s="63"/>
      <c r="E14" s="53"/>
      <c r="F14" s="53"/>
      <c r="G14" s="53"/>
      <c r="H14" s="53"/>
      <c r="I14" s="53"/>
    </row>
    <row r="15" s="49" customFormat="1" ht="18.75" customHeight="1" spans="1:9">
      <c r="A15" s="60"/>
      <c r="B15" s="96"/>
      <c r="C15" s="62"/>
      <c r="D15" s="63"/>
      <c r="E15" s="53"/>
      <c r="F15" s="53"/>
      <c r="G15" s="53"/>
      <c r="H15" s="53"/>
      <c r="I15" s="53"/>
    </row>
    <row r="16" s="49" customFormat="1" ht="18.75" customHeight="1" spans="1:9">
      <c r="A16" s="60"/>
      <c r="B16" s="96"/>
      <c r="C16" s="62"/>
      <c r="D16" s="63"/>
      <c r="E16" s="53"/>
      <c r="F16" s="53"/>
      <c r="G16" s="53"/>
      <c r="H16" s="53"/>
      <c r="I16" s="53"/>
    </row>
    <row r="17" s="49" customFormat="1" ht="18.75" customHeight="1" spans="1:9">
      <c r="A17" s="64"/>
      <c r="B17" s="96"/>
      <c r="C17" s="62"/>
      <c r="D17" s="63"/>
      <c r="E17" s="53"/>
      <c r="F17" s="53"/>
      <c r="G17" s="53"/>
      <c r="H17" s="53"/>
      <c r="I17" s="53"/>
    </row>
    <row r="18" s="50" customFormat="1" ht="18.75" customHeight="1" spans="1:9">
      <c r="A18" s="58" t="s">
        <v>836</v>
      </c>
      <c r="B18" s="97"/>
      <c r="C18" s="57"/>
      <c r="D18" s="65"/>
      <c r="E18" s="66"/>
      <c r="F18" s="66"/>
      <c r="G18" s="66"/>
      <c r="H18" s="66"/>
      <c r="I18" s="66"/>
    </row>
    <row r="19" s="49" customFormat="1" ht="21.95" customHeight="1" spans="1:9">
      <c r="A19" s="60" t="s">
        <v>903</v>
      </c>
      <c r="B19" s="61">
        <v>57</v>
      </c>
      <c r="C19" s="62">
        <v>408</v>
      </c>
      <c r="D19" s="98">
        <v>615.8</v>
      </c>
      <c r="E19" s="53"/>
      <c r="F19" s="53"/>
      <c r="G19" s="53"/>
      <c r="H19" s="53"/>
      <c r="I19" s="53"/>
    </row>
    <row r="20" s="50" customFormat="1" ht="24" customHeight="1" spans="1:9">
      <c r="A20" s="58" t="s">
        <v>841</v>
      </c>
      <c r="B20" s="57">
        <f>SUM(B19:B19)</f>
        <v>57</v>
      </c>
      <c r="C20" s="57">
        <f>SUM(C19:C19)</f>
        <v>408</v>
      </c>
      <c r="D20" s="98">
        <v>615.8</v>
      </c>
      <c r="E20" s="66"/>
      <c r="F20" s="66"/>
      <c r="G20" s="66"/>
      <c r="H20" s="66"/>
      <c r="I20" s="66"/>
    </row>
    <row r="21" s="47" customFormat="1" ht="15" customHeight="1" spans="1:9">
      <c r="A21" s="66"/>
      <c r="B21" s="53"/>
      <c r="C21" s="67"/>
      <c r="D21" s="53"/>
      <c r="E21" s="53"/>
      <c r="F21" s="53"/>
      <c r="G21" s="53"/>
      <c r="H21" s="53"/>
      <c r="I21" s="53"/>
    </row>
    <row r="22" s="47" customFormat="1" ht="15" customHeight="1" spans="1:9">
      <c r="A22" s="53"/>
      <c r="B22" s="53"/>
      <c r="C22" s="53"/>
      <c r="D22" s="53"/>
      <c r="E22" s="53"/>
      <c r="F22" s="53"/>
      <c r="G22" s="53"/>
      <c r="H22" s="53"/>
      <c r="I22" s="53"/>
    </row>
    <row r="23" s="47" customFormat="1" ht="15" customHeight="1" spans="1:9">
      <c r="A23" s="53"/>
      <c r="B23" s="53"/>
      <c r="C23" s="53"/>
      <c r="D23" s="53"/>
      <c r="E23" s="53"/>
      <c r="F23" s="53"/>
      <c r="G23" s="53"/>
      <c r="H23" s="53"/>
      <c r="I23" s="53"/>
    </row>
    <row r="24" s="47" customFormat="1" ht="15" customHeight="1" spans="1:9">
      <c r="A24" s="53"/>
      <c r="B24" s="53"/>
      <c r="C24" s="53"/>
      <c r="D24" s="53"/>
      <c r="E24" s="53"/>
      <c r="F24" s="53"/>
      <c r="G24" s="53"/>
      <c r="H24" s="53"/>
      <c r="I24" s="53"/>
    </row>
    <row r="25" s="47" customFormat="1" ht="15" customHeight="1" spans="1:9">
      <c r="A25" s="53"/>
      <c r="B25" s="53"/>
      <c r="C25" s="53"/>
      <c r="D25" s="53"/>
      <c r="E25" s="53"/>
      <c r="F25" s="53"/>
      <c r="G25" s="53"/>
      <c r="H25" s="53"/>
      <c r="I25" s="53"/>
    </row>
    <row r="26" s="47" customFormat="1" ht="15" customHeight="1" spans="1:9">
      <c r="A26" s="53"/>
      <c r="B26" s="53"/>
      <c r="C26" s="53"/>
      <c r="D26" s="53"/>
      <c r="E26" s="53"/>
      <c r="F26" s="53"/>
      <c r="G26" s="53"/>
      <c r="H26" s="53"/>
      <c r="I26" s="53"/>
    </row>
    <row r="27" s="47" customFormat="1" ht="15" customHeight="1" spans="1:9">
      <c r="A27" s="53"/>
      <c r="B27" s="53"/>
      <c r="C27" s="53"/>
      <c r="D27" s="53"/>
      <c r="E27" s="53"/>
      <c r="F27" s="53"/>
      <c r="G27" s="53"/>
      <c r="H27" s="53"/>
      <c r="I27" s="53"/>
    </row>
    <row r="28" s="47" customFormat="1" ht="15" customHeight="1" spans="1:9">
      <c r="A28" s="53"/>
      <c r="B28" s="53"/>
      <c r="C28" s="53"/>
      <c r="D28" s="53"/>
      <c r="E28" s="53"/>
      <c r="F28" s="53"/>
      <c r="G28" s="53"/>
      <c r="H28" s="53"/>
      <c r="I28" s="53"/>
    </row>
    <row r="29" s="47" customFormat="1" ht="15" customHeight="1" spans="1:9">
      <c r="A29" s="53"/>
      <c r="B29" s="53"/>
      <c r="C29" s="53"/>
      <c r="D29" s="53"/>
      <c r="E29" s="53"/>
      <c r="F29" s="53"/>
      <c r="G29" s="53"/>
      <c r="H29" s="53"/>
      <c r="I29" s="53"/>
    </row>
    <row r="30" s="47" customFormat="1" ht="15" customHeight="1" spans="1:9">
      <c r="A30" s="53"/>
      <c r="B30" s="53"/>
      <c r="C30" s="53"/>
      <c r="D30" s="53"/>
      <c r="E30" s="53"/>
      <c r="F30" s="53"/>
      <c r="G30" s="53"/>
      <c r="H30" s="53"/>
      <c r="I30" s="53"/>
    </row>
    <row r="31" s="47" customFormat="1" ht="15" customHeight="1" spans="1:9">
      <c r="A31" s="53"/>
      <c r="B31" s="53"/>
      <c r="C31" s="53"/>
      <c r="D31" s="53"/>
      <c r="E31" s="53"/>
      <c r="F31" s="53"/>
      <c r="G31" s="53"/>
      <c r="H31" s="53"/>
      <c r="I31" s="53"/>
    </row>
    <row r="32" s="47" customFormat="1" ht="15" customHeight="1" spans="1:9">
      <c r="A32" s="53"/>
      <c r="B32" s="53"/>
      <c r="C32" s="53"/>
      <c r="D32" s="53"/>
      <c r="E32" s="53"/>
      <c r="F32" s="53"/>
      <c r="G32" s="53"/>
      <c r="H32" s="53"/>
      <c r="I32" s="53"/>
    </row>
    <row r="33" s="47" customFormat="1" ht="15" customHeight="1" spans="1:9">
      <c r="A33" s="53"/>
      <c r="B33" s="53"/>
      <c r="C33" s="53"/>
      <c r="D33" s="53"/>
      <c r="E33" s="53"/>
      <c r="F33" s="53"/>
      <c r="G33" s="53"/>
      <c r="H33" s="53"/>
      <c r="I33" s="53"/>
    </row>
    <row r="34" s="47" customFormat="1" ht="15" customHeight="1" spans="1:9">
      <c r="A34" s="53"/>
      <c r="B34" s="53"/>
      <c r="C34" s="53"/>
      <c r="D34" s="53"/>
      <c r="E34" s="53"/>
      <c r="F34" s="53"/>
      <c r="G34" s="53"/>
      <c r="H34" s="53"/>
      <c r="I34" s="53"/>
    </row>
    <row r="35" s="47" customFormat="1" ht="15" customHeight="1" spans="1:9">
      <c r="A35" s="53"/>
      <c r="B35" s="53"/>
      <c r="C35" s="53"/>
      <c r="D35" s="53"/>
      <c r="E35" s="53"/>
      <c r="F35" s="53"/>
      <c r="G35" s="53"/>
      <c r="H35" s="53"/>
      <c r="I35" s="53"/>
    </row>
    <row r="36" s="47" customFormat="1" ht="15" customHeight="1" spans="1:9">
      <c r="A36" s="53"/>
      <c r="B36" s="53"/>
      <c r="C36" s="53"/>
      <c r="D36" s="53"/>
      <c r="E36" s="53"/>
      <c r="F36" s="53"/>
      <c r="G36" s="53"/>
      <c r="H36" s="53"/>
      <c r="I36" s="53"/>
    </row>
    <row r="37" s="47" customFormat="1" ht="15" customHeight="1" spans="1:9">
      <c r="A37" s="53"/>
      <c r="B37" s="53"/>
      <c r="C37" s="53"/>
      <c r="D37" s="53"/>
      <c r="E37" s="53"/>
      <c r="F37" s="53"/>
      <c r="G37" s="53"/>
      <c r="H37" s="53"/>
      <c r="I37" s="53"/>
    </row>
    <row r="38" s="47" customFormat="1" ht="15" customHeight="1" spans="1:9">
      <c r="A38" s="53"/>
      <c r="B38" s="53"/>
      <c r="C38" s="53"/>
      <c r="D38" s="53"/>
      <c r="E38" s="53"/>
      <c r="F38" s="53"/>
      <c r="G38" s="53"/>
      <c r="H38" s="53"/>
      <c r="I38" s="53"/>
    </row>
    <row r="39" s="47" customFormat="1" ht="15" customHeight="1" spans="1:9">
      <c r="A39" s="53"/>
      <c r="B39" s="53"/>
      <c r="C39" s="53"/>
      <c r="D39" s="53"/>
      <c r="E39" s="53"/>
      <c r="F39" s="53"/>
      <c r="G39" s="53"/>
      <c r="H39" s="53"/>
      <c r="I39" s="53"/>
    </row>
    <row r="40" s="47" customFormat="1" ht="15" customHeight="1" spans="1:9">
      <c r="A40" s="53"/>
      <c r="B40" s="53"/>
      <c r="C40" s="53"/>
      <c r="D40" s="53"/>
      <c r="E40" s="53"/>
      <c r="F40" s="53"/>
      <c r="G40" s="53"/>
      <c r="H40" s="53"/>
      <c r="I40" s="53"/>
    </row>
    <row r="41" s="47" customFormat="1" ht="15" customHeight="1" spans="1:9">
      <c r="A41" s="53"/>
      <c r="B41" s="53"/>
      <c r="C41" s="53"/>
      <c r="D41" s="53"/>
      <c r="E41" s="53"/>
      <c r="F41" s="53"/>
      <c r="G41" s="53"/>
      <c r="H41" s="53"/>
      <c r="I41" s="53"/>
    </row>
    <row r="42" s="47" customFormat="1" ht="15" customHeight="1" spans="1:9">
      <c r="A42" s="53"/>
      <c r="B42" s="53"/>
      <c r="C42" s="53"/>
      <c r="D42" s="53"/>
      <c r="E42" s="53"/>
      <c r="F42" s="53"/>
      <c r="G42" s="53"/>
      <c r="H42" s="53"/>
      <c r="I42" s="53"/>
    </row>
    <row r="43" s="47" customFormat="1" ht="15" customHeight="1" spans="1:9">
      <c r="A43" s="53"/>
      <c r="B43" s="53"/>
      <c r="C43" s="53"/>
      <c r="D43" s="53"/>
      <c r="E43" s="53"/>
      <c r="F43" s="53"/>
      <c r="G43" s="53"/>
      <c r="H43" s="53"/>
      <c r="I43" s="53"/>
    </row>
    <row r="44" s="47" customFormat="1" ht="15" customHeight="1" spans="1:9">
      <c r="A44" s="53"/>
      <c r="B44" s="53"/>
      <c r="C44" s="53"/>
      <c r="D44" s="53"/>
      <c r="E44" s="53"/>
      <c r="F44" s="53"/>
      <c r="G44" s="53"/>
      <c r="H44" s="53"/>
      <c r="I44" s="53"/>
    </row>
    <row r="45" s="47" customFormat="1" ht="15" customHeight="1" spans="1:9">
      <c r="A45" s="53"/>
      <c r="B45" s="53"/>
      <c r="C45" s="53"/>
      <c r="D45" s="53"/>
      <c r="E45" s="53"/>
      <c r="F45" s="53"/>
      <c r="G45" s="53"/>
      <c r="H45" s="53"/>
      <c r="I45" s="53"/>
    </row>
    <row r="46" s="47" customFormat="1"/>
    <row r="47" s="47" customFormat="1"/>
    <row r="48" s="47" customFormat="1"/>
    <row r="49" s="47" customFormat="1"/>
    <row r="50" s="47" customFormat="1"/>
    <row r="51" s="47" customFormat="1"/>
    <row r="52" s="47" customFormat="1"/>
    <row r="53" s="47" customFormat="1"/>
    <row r="54" s="47" customFormat="1"/>
    <row r="55" s="47" customFormat="1"/>
    <row r="56" s="47" customFormat="1"/>
    <row r="57" s="47" customFormat="1"/>
    <row r="58" s="47" customFormat="1"/>
    <row r="59" s="47" customFormat="1" spans="1:5">
      <c r="A59"/>
      <c r="B59"/>
      <c r="C59"/>
      <c r="D59"/>
      <c r="E59"/>
    </row>
  </sheetData>
  <mergeCells count="2">
    <mergeCell ref="A1:C1"/>
    <mergeCell ref="A2:D2"/>
  </mergeCells>
  <printOptions horizontalCentered="1"/>
  <pageMargins left="0.984027777777778" right="0.984027777777778" top="0.629166666666667" bottom="0.786805555555556" header="0.507638888888889" footer="0.2"/>
  <pageSetup paperSize="9" scale="99" orientation="landscape"/>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49"/>
  <sheetViews>
    <sheetView showZeros="0" workbookViewId="0">
      <selection activeCell="A8" sqref="A8"/>
    </sheetView>
  </sheetViews>
  <sheetFormatPr defaultColWidth="9" defaultRowHeight="14.25"/>
  <cols>
    <col min="1" max="1" width="33.25" customWidth="1"/>
    <col min="2" max="3" width="30.5" style="74" customWidth="1"/>
    <col min="4" max="4" width="24.75" customWidth="1"/>
    <col min="5" max="5" width="10.125" customWidth="1"/>
  </cols>
  <sheetData>
    <row r="1" s="1" customFormat="1" ht="30" customHeight="1" spans="1:3">
      <c r="A1" s="6" t="s">
        <v>904</v>
      </c>
      <c r="B1" s="75"/>
      <c r="C1" s="75"/>
    </row>
    <row r="2" s="47" customFormat="1" ht="30" customHeight="1" spans="1:9">
      <c r="A2" s="32" t="s">
        <v>905</v>
      </c>
      <c r="B2" s="32"/>
      <c r="C2" s="32"/>
      <c r="D2" s="32"/>
      <c r="E2" s="52"/>
      <c r="F2" s="53"/>
      <c r="G2" s="53"/>
      <c r="H2" s="53"/>
      <c r="I2" s="53"/>
    </row>
    <row r="3" s="2" customFormat="1" ht="22.5" customHeight="1" spans="1:9">
      <c r="A3" s="76"/>
      <c r="B3" s="77"/>
      <c r="C3" s="77"/>
      <c r="D3" s="78" t="s">
        <v>49</v>
      </c>
      <c r="E3" s="56"/>
      <c r="F3" s="11"/>
      <c r="G3" s="11"/>
      <c r="H3" s="11"/>
      <c r="I3" s="11"/>
    </row>
    <row r="4" s="48" customFormat="1" ht="33" customHeight="1" spans="1:9">
      <c r="A4" s="79" t="s">
        <v>776</v>
      </c>
      <c r="B4" s="79" t="s">
        <v>87</v>
      </c>
      <c r="C4" s="79" t="s">
        <v>120</v>
      </c>
      <c r="D4" s="79" t="s">
        <v>906</v>
      </c>
      <c r="E4" s="59"/>
      <c r="F4" s="59"/>
      <c r="G4" s="59"/>
      <c r="H4" s="59"/>
      <c r="I4" s="59"/>
    </row>
    <row r="5" s="49" customFormat="1" ht="27.95" customHeight="1" spans="1:9">
      <c r="A5" s="80" t="s">
        <v>892</v>
      </c>
      <c r="B5" s="81"/>
      <c r="C5" s="82"/>
      <c r="D5" s="83"/>
      <c r="E5" s="53"/>
      <c r="F5" s="53"/>
      <c r="G5" s="53"/>
      <c r="H5" s="53"/>
      <c r="I5" s="53"/>
    </row>
    <row r="6" s="49" customFormat="1" ht="26.1" customHeight="1" spans="1:9">
      <c r="A6" s="80" t="s">
        <v>893</v>
      </c>
      <c r="B6" s="84"/>
      <c r="C6" s="82"/>
      <c r="D6" s="83"/>
      <c r="E6" s="53"/>
      <c r="F6" s="53"/>
      <c r="G6" s="53"/>
      <c r="H6" s="53"/>
      <c r="I6" s="53"/>
    </row>
    <row r="7" s="50" customFormat="1" ht="24.95" customHeight="1" spans="1:9">
      <c r="A7" s="85" t="s">
        <v>126</v>
      </c>
      <c r="B7" s="86">
        <f>SUM(B5:B6)</f>
        <v>0</v>
      </c>
      <c r="C7" s="86">
        <f>SUM(C5:C6)</f>
        <v>0</v>
      </c>
      <c r="D7" s="87"/>
      <c r="E7" s="66"/>
      <c r="F7" s="66"/>
      <c r="G7" s="66"/>
      <c r="H7" s="66"/>
      <c r="I7" s="66"/>
    </row>
    <row r="8" s="49" customFormat="1" ht="24.95" customHeight="1" spans="1:9">
      <c r="A8" s="80" t="s">
        <v>894</v>
      </c>
      <c r="B8" s="81">
        <v>57</v>
      </c>
      <c r="C8" s="82">
        <v>408</v>
      </c>
      <c r="D8" s="88">
        <f>(C8/B8-1)*100</f>
        <v>615.789473684211</v>
      </c>
      <c r="E8" s="53"/>
      <c r="F8" s="53"/>
      <c r="G8" s="53"/>
      <c r="H8" s="53"/>
      <c r="I8" s="53"/>
    </row>
    <row r="9" s="49" customFormat="1" ht="24.95" customHeight="1" spans="1:9">
      <c r="A9" s="80" t="s">
        <v>825</v>
      </c>
      <c r="B9" s="81">
        <v>351</v>
      </c>
      <c r="C9" s="82"/>
      <c r="D9" s="88">
        <f>(C9/B9-1)*100</f>
        <v>-100</v>
      </c>
      <c r="E9" s="53"/>
      <c r="F9" s="53"/>
      <c r="G9" s="53"/>
      <c r="H9" s="53"/>
      <c r="I9" s="53"/>
    </row>
    <row r="10" s="50" customFormat="1" ht="27" customHeight="1" spans="1:9">
      <c r="A10" s="85" t="s">
        <v>138</v>
      </c>
      <c r="B10" s="89">
        <f>SUM(B8:B9)</f>
        <v>408</v>
      </c>
      <c r="C10" s="89">
        <f>SUM(C8:C9)</f>
        <v>408</v>
      </c>
      <c r="D10" s="88">
        <f>(C10/B10-1)*100</f>
        <v>0</v>
      </c>
      <c r="E10" s="66"/>
      <c r="F10" s="66"/>
      <c r="G10" s="66"/>
      <c r="H10" s="66"/>
      <c r="I10" s="66"/>
    </row>
    <row r="11" s="47" customFormat="1" ht="15" customHeight="1" spans="1:9">
      <c r="A11" s="53"/>
      <c r="B11" s="90"/>
      <c r="C11" s="90"/>
      <c r="D11" s="53"/>
      <c r="E11" s="53"/>
      <c r="F11" s="53"/>
      <c r="G11" s="53"/>
      <c r="H11" s="53"/>
      <c r="I11" s="53"/>
    </row>
    <row r="12" s="47" customFormat="1" ht="15" customHeight="1" spans="1:9">
      <c r="A12" s="22"/>
      <c r="B12" s="90"/>
      <c r="C12" s="90"/>
      <c r="D12" s="53"/>
      <c r="E12" s="53"/>
      <c r="F12" s="53"/>
      <c r="G12" s="53"/>
      <c r="H12" s="53"/>
      <c r="I12" s="53"/>
    </row>
    <row r="13" s="47" customFormat="1" ht="15" customHeight="1" spans="1:9">
      <c r="A13" s="53"/>
      <c r="B13" s="90"/>
      <c r="C13" s="90"/>
      <c r="D13" s="53"/>
      <c r="E13" s="53"/>
      <c r="F13" s="53"/>
      <c r="G13" s="53"/>
      <c r="H13" s="53"/>
      <c r="I13" s="53"/>
    </row>
    <row r="14" s="47" customFormat="1" ht="15" customHeight="1" spans="1:9">
      <c r="A14" s="53"/>
      <c r="B14" s="90"/>
      <c r="C14" s="90"/>
      <c r="D14" s="53"/>
      <c r="E14" s="53"/>
      <c r="F14" s="53"/>
      <c r="G14" s="53"/>
      <c r="H14" s="53"/>
      <c r="I14" s="53"/>
    </row>
    <row r="15" s="47" customFormat="1" ht="15" customHeight="1" spans="1:9">
      <c r="A15" s="53"/>
      <c r="B15" s="90"/>
      <c r="C15" s="90"/>
      <c r="D15" s="53"/>
      <c r="E15" s="53"/>
      <c r="F15" s="53"/>
      <c r="G15" s="53"/>
      <c r="H15" s="53"/>
      <c r="I15" s="53"/>
    </row>
    <row r="16" s="47" customFormat="1" ht="15" customHeight="1" spans="1:9">
      <c r="A16" s="53"/>
      <c r="B16" s="90"/>
      <c r="C16" s="90"/>
      <c r="D16" s="53"/>
      <c r="E16" s="53"/>
      <c r="F16" s="53"/>
      <c r="G16" s="53"/>
      <c r="H16" s="53"/>
      <c r="I16" s="53"/>
    </row>
    <row r="17" s="47" customFormat="1" ht="15" customHeight="1" spans="1:9">
      <c r="A17" s="53"/>
      <c r="B17" s="90"/>
      <c r="C17" s="90"/>
      <c r="D17" s="53"/>
      <c r="E17" s="53"/>
      <c r="F17" s="53"/>
      <c r="G17" s="53"/>
      <c r="H17" s="53"/>
      <c r="I17" s="53"/>
    </row>
    <row r="18" s="47" customFormat="1" ht="15" customHeight="1" spans="1:9">
      <c r="A18" s="53"/>
      <c r="B18" s="90"/>
      <c r="C18" s="90"/>
      <c r="D18" s="53"/>
      <c r="E18" s="53"/>
      <c r="F18" s="53"/>
      <c r="G18" s="53"/>
      <c r="H18" s="53"/>
      <c r="I18" s="53"/>
    </row>
    <row r="19" s="47" customFormat="1" ht="15" customHeight="1" spans="1:9">
      <c r="A19" s="53"/>
      <c r="B19" s="90"/>
      <c r="C19" s="90"/>
      <c r="D19" s="53"/>
      <c r="E19" s="53"/>
      <c r="F19" s="53"/>
      <c r="G19" s="53"/>
      <c r="H19" s="53"/>
      <c r="I19" s="53"/>
    </row>
    <row r="20" s="47" customFormat="1" ht="15" customHeight="1" spans="1:9">
      <c r="A20" s="53"/>
      <c r="B20" s="90"/>
      <c r="C20" s="90"/>
      <c r="D20" s="53"/>
      <c r="E20" s="53"/>
      <c r="F20" s="53"/>
      <c r="G20" s="53"/>
      <c r="H20" s="53"/>
      <c r="I20" s="53"/>
    </row>
    <row r="21" s="47" customFormat="1" ht="15" customHeight="1" spans="1:9">
      <c r="A21" s="53"/>
      <c r="B21" s="90"/>
      <c r="C21" s="90"/>
      <c r="D21" s="53"/>
      <c r="E21" s="53"/>
      <c r="F21" s="53"/>
      <c r="G21" s="53"/>
      <c r="H21" s="53"/>
      <c r="I21" s="53"/>
    </row>
    <row r="22" s="47" customFormat="1" ht="15" customHeight="1" spans="1:9">
      <c r="A22" s="53"/>
      <c r="B22" s="90"/>
      <c r="C22" s="90"/>
      <c r="D22" s="53"/>
      <c r="E22" s="53"/>
      <c r="F22" s="53"/>
      <c r="G22" s="53"/>
      <c r="H22" s="53"/>
      <c r="I22" s="53"/>
    </row>
    <row r="23" s="47" customFormat="1" ht="15" customHeight="1" spans="1:9">
      <c r="A23" s="53"/>
      <c r="B23" s="90"/>
      <c r="C23" s="90"/>
      <c r="D23" s="53"/>
      <c r="E23" s="53"/>
      <c r="F23" s="53"/>
      <c r="G23" s="53"/>
      <c r="H23" s="53"/>
      <c r="I23" s="53"/>
    </row>
    <row r="24" s="47" customFormat="1" ht="15" customHeight="1" spans="1:9">
      <c r="A24" s="53"/>
      <c r="B24" s="90"/>
      <c r="C24" s="90"/>
      <c r="D24" s="53"/>
      <c r="E24" s="53"/>
      <c r="F24" s="53"/>
      <c r="G24" s="53"/>
      <c r="H24" s="53"/>
      <c r="I24" s="53"/>
    </row>
    <row r="25" s="47" customFormat="1" ht="15" customHeight="1" spans="1:9">
      <c r="A25" s="53"/>
      <c r="B25" s="90"/>
      <c r="C25" s="90"/>
      <c r="D25" s="53"/>
      <c r="E25" s="53"/>
      <c r="F25" s="53"/>
      <c r="G25" s="53"/>
      <c r="H25" s="53"/>
      <c r="I25" s="53"/>
    </row>
    <row r="26" s="47" customFormat="1" ht="15" customHeight="1" spans="1:9">
      <c r="A26" s="53"/>
      <c r="B26" s="90"/>
      <c r="C26" s="90"/>
      <c r="D26" s="53"/>
      <c r="E26" s="53"/>
      <c r="F26" s="53"/>
      <c r="G26" s="53"/>
      <c r="H26" s="53"/>
      <c r="I26" s="53"/>
    </row>
    <row r="27" s="47" customFormat="1" ht="15" customHeight="1" spans="1:9">
      <c r="A27" s="53"/>
      <c r="B27" s="90"/>
      <c r="C27" s="90"/>
      <c r="D27" s="53"/>
      <c r="E27" s="53"/>
      <c r="F27" s="53"/>
      <c r="G27" s="53"/>
      <c r="H27" s="53"/>
      <c r="I27" s="53"/>
    </row>
    <row r="28" s="47" customFormat="1" ht="15" customHeight="1" spans="1:9">
      <c r="A28" s="53"/>
      <c r="B28" s="90"/>
      <c r="C28" s="90"/>
      <c r="D28" s="53"/>
      <c r="E28" s="53"/>
      <c r="F28" s="53"/>
      <c r="G28" s="53"/>
      <c r="H28" s="53"/>
      <c r="I28" s="53"/>
    </row>
    <row r="29" s="47" customFormat="1" ht="15" customHeight="1" spans="1:9">
      <c r="A29" s="53"/>
      <c r="B29" s="90"/>
      <c r="C29" s="90"/>
      <c r="D29" s="53"/>
      <c r="E29" s="53"/>
      <c r="F29" s="53"/>
      <c r="G29" s="53"/>
      <c r="H29" s="53"/>
      <c r="I29" s="53"/>
    </row>
    <row r="30" s="47" customFormat="1" ht="15" customHeight="1" spans="1:9">
      <c r="A30" s="53"/>
      <c r="B30" s="90"/>
      <c r="C30" s="90"/>
      <c r="D30" s="53"/>
      <c r="E30" s="53"/>
      <c r="F30" s="53"/>
      <c r="G30" s="53"/>
      <c r="H30" s="53"/>
      <c r="I30" s="53"/>
    </row>
    <row r="31" s="47" customFormat="1" ht="15" customHeight="1" spans="1:9">
      <c r="A31" s="53"/>
      <c r="B31" s="90"/>
      <c r="C31" s="90"/>
      <c r="D31" s="53"/>
      <c r="E31" s="53"/>
      <c r="F31" s="53"/>
      <c r="G31" s="53"/>
      <c r="H31" s="53"/>
      <c r="I31" s="53"/>
    </row>
    <row r="32" s="47" customFormat="1" ht="15" customHeight="1" spans="1:9">
      <c r="A32" s="53"/>
      <c r="B32" s="90"/>
      <c r="C32" s="90"/>
      <c r="D32" s="53"/>
      <c r="E32" s="53"/>
      <c r="F32" s="53"/>
      <c r="G32" s="53"/>
      <c r="H32" s="53"/>
      <c r="I32" s="53"/>
    </row>
    <row r="33" s="47" customFormat="1" ht="15" customHeight="1" spans="1:9">
      <c r="A33" s="53"/>
      <c r="B33" s="90"/>
      <c r="C33" s="90"/>
      <c r="D33" s="53"/>
      <c r="E33" s="53"/>
      <c r="F33" s="53"/>
      <c r="G33" s="53"/>
      <c r="H33" s="53"/>
      <c r="I33" s="53"/>
    </row>
    <row r="34" s="47" customFormat="1" ht="15" customHeight="1" spans="1:9">
      <c r="A34" s="53"/>
      <c r="B34" s="90"/>
      <c r="C34" s="90"/>
      <c r="D34" s="53"/>
      <c r="E34" s="53"/>
      <c r="F34" s="53"/>
      <c r="G34" s="53"/>
      <c r="H34" s="53"/>
      <c r="I34" s="53"/>
    </row>
    <row r="35" s="47" customFormat="1" ht="15" customHeight="1" spans="1:9">
      <c r="A35" s="53"/>
      <c r="B35" s="90"/>
      <c r="C35" s="90"/>
      <c r="D35" s="53"/>
      <c r="E35" s="53"/>
      <c r="F35" s="53"/>
      <c r="G35" s="53"/>
      <c r="H35" s="53"/>
      <c r="I35" s="53"/>
    </row>
    <row r="36" s="47" customFormat="1" spans="2:3">
      <c r="B36" s="91"/>
      <c r="C36" s="91"/>
    </row>
    <row r="37" s="47" customFormat="1" spans="2:3">
      <c r="B37" s="91"/>
      <c r="C37" s="91"/>
    </row>
    <row r="38" s="47" customFormat="1" spans="2:3">
      <c r="B38" s="91"/>
      <c r="C38" s="91"/>
    </row>
    <row r="39" s="47" customFormat="1" spans="2:3">
      <c r="B39" s="91"/>
      <c r="C39" s="91"/>
    </row>
    <row r="40" s="47" customFormat="1" spans="2:3">
      <c r="B40" s="91"/>
      <c r="C40" s="91"/>
    </row>
    <row r="41" s="47" customFormat="1" spans="2:3">
      <c r="B41" s="91"/>
      <c r="C41" s="91"/>
    </row>
    <row r="42" s="47" customFormat="1" spans="2:3">
      <c r="B42" s="91"/>
      <c r="C42" s="91"/>
    </row>
    <row r="43" s="47" customFormat="1" spans="2:3">
      <c r="B43" s="91"/>
      <c r="C43" s="91"/>
    </row>
    <row r="44" s="47" customFormat="1" spans="2:3">
      <c r="B44" s="91"/>
      <c r="C44" s="91"/>
    </row>
    <row r="45" s="47" customFormat="1" spans="2:3">
      <c r="B45" s="91"/>
      <c r="C45" s="91"/>
    </row>
    <row r="46" s="47" customFormat="1" spans="2:3">
      <c r="B46" s="91"/>
      <c r="C46" s="91"/>
    </row>
    <row r="47" s="47" customFormat="1" spans="2:3">
      <c r="B47" s="91"/>
      <c r="C47" s="91"/>
    </row>
    <row r="48" s="47" customFormat="1" spans="2:3">
      <c r="B48" s="91"/>
      <c r="C48" s="91"/>
    </row>
    <row r="49" s="47" customFormat="1" spans="1:5">
      <c r="A49"/>
      <c r="B49" s="74"/>
      <c r="C49" s="74"/>
      <c r="D49"/>
      <c r="E49"/>
    </row>
  </sheetData>
  <mergeCells count="2">
    <mergeCell ref="A1:C1"/>
    <mergeCell ref="A2:D2"/>
  </mergeCells>
  <printOptions horizontalCentered="1"/>
  <pageMargins left="0.75" right="0.75" top="0.65" bottom="0.788888888888889" header="0.509027777777778" footer="0.2"/>
  <pageSetup paperSize="9" orientation="landscape"/>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55"/>
  <sheetViews>
    <sheetView showZeros="0" topLeftCell="A3" workbookViewId="0">
      <selection activeCell="C7" sqref="C7"/>
    </sheetView>
  </sheetViews>
  <sheetFormatPr defaultColWidth="9" defaultRowHeight="14.25"/>
  <cols>
    <col min="1" max="1" width="42.375" customWidth="1"/>
    <col min="2" max="2" width="25.125" style="25" customWidth="1"/>
    <col min="3" max="3" width="25.25" style="25" customWidth="1"/>
    <col min="4" max="4" width="23.375" customWidth="1"/>
    <col min="5" max="5" width="10.125" customWidth="1"/>
  </cols>
  <sheetData>
    <row r="1" ht="30" customHeight="1" spans="1:1">
      <c r="A1" s="69" t="s">
        <v>907</v>
      </c>
    </row>
    <row r="2" s="47" customFormat="1" ht="36" customHeight="1" spans="1:9">
      <c r="A2" s="7" t="s">
        <v>908</v>
      </c>
      <c r="B2" s="7"/>
      <c r="C2" s="7"/>
      <c r="D2" s="7"/>
      <c r="E2" s="52"/>
      <c r="F2" s="53"/>
      <c r="G2" s="53"/>
      <c r="H2" s="53"/>
      <c r="I2" s="53"/>
    </row>
    <row r="3" s="2" customFormat="1" ht="26.25" customHeight="1" spans="1:9">
      <c r="A3" s="54"/>
      <c r="B3" s="9"/>
      <c r="C3" s="9"/>
      <c r="D3" s="55" t="s">
        <v>49</v>
      </c>
      <c r="E3" s="56"/>
      <c r="F3" s="11"/>
      <c r="G3" s="11"/>
      <c r="H3" s="11"/>
      <c r="I3" s="11"/>
    </row>
    <row r="4" s="48" customFormat="1" ht="30" customHeight="1" spans="1:9">
      <c r="A4" s="57" t="s">
        <v>876</v>
      </c>
      <c r="B4" s="58" t="s">
        <v>87</v>
      </c>
      <c r="C4" s="58" t="s">
        <v>120</v>
      </c>
      <c r="D4" s="58" t="s">
        <v>906</v>
      </c>
      <c r="E4" s="59"/>
      <c r="F4" s="59"/>
      <c r="G4" s="59"/>
      <c r="H4" s="59"/>
      <c r="I4" s="59"/>
    </row>
    <row r="5" s="49" customFormat="1" ht="30" customHeight="1" spans="1:9">
      <c r="A5" s="60" t="s">
        <v>909</v>
      </c>
      <c r="B5" s="61"/>
      <c r="C5" s="62">
        <v>408</v>
      </c>
      <c r="D5" s="63"/>
      <c r="E5" s="53"/>
      <c r="F5" s="53"/>
      <c r="G5" s="53"/>
      <c r="H5" s="53"/>
      <c r="I5" s="53"/>
    </row>
    <row r="6" s="49" customFormat="1" ht="30" customHeight="1" spans="1:9">
      <c r="A6" s="64" t="s">
        <v>910</v>
      </c>
      <c r="B6" s="61"/>
      <c r="C6" s="62">
        <v>408</v>
      </c>
      <c r="D6" s="63"/>
      <c r="E6" s="53"/>
      <c r="F6" s="53"/>
      <c r="G6" s="53"/>
      <c r="H6" s="53"/>
      <c r="I6" s="53"/>
    </row>
    <row r="7" s="49" customFormat="1" ht="30" customHeight="1" spans="1:9">
      <c r="A7" s="60" t="s">
        <v>899</v>
      </c>
      <c r="B7" s="61"/>
      <c r="C7" s="62"/>
      <c r="D7" s="63"/>
      <c r="E7" s="53"/>
      <c r="F7" s="53"/>
      <c r="G7" s="53"/>
      <c r="H7" s="53"/>
      <c r="I7" s="53"/>
    </row>
    <row r="8" s="49" customFormat="1" ht="30" customHeight="1" spans="1:9">
      <c r="A8" s="60" t="s">
        <v>911</v>
      </c>
      <c r="B8" s="61"/>
      <c r="C8" s="62"/>
      <c r="D8" s="63"/>
      <c r="E8" s="53"/>
      <c r="F8" s="53"/>
      <c r="G8" s="53"/>
      <c r="H8" s="53"/>
      <c r="I8" s="53"/>
    </row>
    <row r="9" s="49" customFormat="1" ht="30" customHeight="1" spans="1:9">
      <c r="A9" s="60" t="s">
        <v>901</v>
      </c>
      <c r="B9" s="61"/>
      <c r="C9" s="62"/>
      <c r="D9" s="63"/>
      <c r="E9" s="53"/>
      <c r="F9" s="53"/>
      <c r="G9" s="53"/>
      <c r="H9" s="53"/>
      <c r="I9" s="53"/>
    </row>
    <row r="10" s="49" customFormat="1" ht="30" customHeight="1" spans="1:9">
      <c r="A10" s="60" t="s">
        <v>911</v>
      </c>
      <c r="B10" s="61"/>
      <c r="C10" s="62"/>
      <c r="D10" s="63"/>
      <c r="E10" s="53"/>
      <c r="F10" s="53"/>
      <c r="G10" s="53"/>
      <c r="H10" s="53"/>
      <c r="I10" s="53"/>
    </row>
    <row r="11" s="49" customFormat="1" ht="30" customHeight="1" spans="1:9">
      <c r="A11" s="60" t="s">
        <v>902</v>
      </c>
      <c r="B11" s="61"/>
      <c r="C11" s="62"/>
      <c r="D11" s="63"/>
      <c r="E11" s="53"/>
      <c r="F11" s="53"/>
      <c r="G11" s="53"/>
      <c r="H11" s="53"/>
      <c r="I11" s="53"/>
    </row>
    <row r="12" s="49" customFormat="1" ht="30" customHeight="1" spans="1:9">
      <c r="A12" s="60" t="s">
        <v>911</v>
      </c>
      <c r="B12" s="61"/>
      <c r="C12" s="62"/>
      <c r="D12" s="63"/>
      <c r="E12" s="53"/>
      <c r="F12" s="53"/>
      <c r="G12" s="53"/>
      <c r="H12" s="53"/>
      <c r="I12" s="53"/>
    </row>
    <row r="13" s="50" customFormat="1" ht="30" customHeight="1" spans="1:9">
      <c r="A13" s="58" t="s">
        <v>841</v>
      </c>
      <c r="B13" s="58"/>
      <c r="C13" s="57">
        <f>SUM(C6:C12)</f>
        <v>408</v>
      </c>
      <c r="D13" s="65"/>
      <c r="E13" s="66"/>
      <c r="F13" s="66"/>
      <c r="G13" s="66"/>
      <c r="H13" s="66"/>
      <c r="I13" s="66"/>
    </row>
    <row r="14" s="49" customFormat="1" ht="30" customHeight="1" spans="1:9">
      <c r="A14" s="60" t="s">
        <v>840</v>
      </c>
      <c r="B14" s="61">
        <v>408</v>
      </c>
      <c r="C14" s="62"/>
      <c r="D14" s="63"/>
      <c r="E14" s="53"/>
      <c r="F14" s="53"/>
      <c r="G14" s="53"/>
      <c r="H14" s="53"/>
      <c r="I14" s="53"/>
    </row>
    <row r="15" s="49" customFormat="1" ht="30" customHeight="1" spans="1:9">
      <c r="A15" s="64" t="s">
        <v>912</v>
      </c>
      <c r="B15" s="61"/>
      <c r="C15" s="62"/>
      <c r="D15" s="63"/>
      <c r="E15" s="53"/>
      <c r="F15" s="53"/>
      <c r="G15" s="53"/>
      <c r="H15" s="53"/>
      <c r="I15" s="53"/>
    </row>
    <row r="16" s="50" customFormat="1" ht="30" customHeight="1" spans="1:9">
      <c r="A16" s="58" t="s">
        <v>913</v>
      </c>
      <c r="B16" s="57">
        <f>SUM(B14:B15)</f>
        <v>408</v>
      </c>
      <c r="C16" s="57">
        <f>C13</f>
        <v>408</v>
      </c>
      <c r="D16" s="65"/>
      <c r="E16" s="66"/>
      <c r="F16" s="66"/>
      <c r="G16" s="66"/>
      <c r="H16" s="66"/>
      <c r="I16" s="66"/>
    </row>
    <row r="17" s="47" customFormat="1" ht="15" customHeight="1" spans="1:9">
      <c r="A17" s="53"/>
      <c r="B17" s="67"/>
      <c r="C17" s="67"/>
      <c r="D17" s="53"/>
      <c r="E17" s="53"/>
      <c r="F17" s="53"/>
      <c r="G17" s="53"/>
      <c r="H17" s="53"/>
      <c r="I17" s="53"/>
    </row>
    <row r="18" s="47" customFormat="1" ht="15" customHeight="1" spans="1:9">
      <c r="A18" s="22"/>
      <c r="B18" s="67"/>
      <c r="C18" s="67"/>
      <c r="D18" s="53"/>
      <c r="E18" s="53"/>
      <c r="F18" s="53"/>
      <c r="G18" s="53"/>
      <c r="H18" s="53"/>
      <c r="I18" s="53"/>
    </row>
    <row r="19" s="47" customFormat="1" ht="15" customHeight="1" spans="1:9">
      <c r="A19" s="53"/>
      <c r="B19" s="67"/>
      <c r="C19" s="67"/>
      <c r="D19" s="53"/>
      <c r="E19" s="53"/>
      <c r="F19" s="53"/>
      <c r="G19" s="53"/>
      <c r="H19" s="53"/>
      <c r="I19" s="53"/>
    </row>
    <row r="20" s="47" customFormat="1" ht="15" customHeight="1" spans="1:9">
      <c r="A20" s="53"/>
      <c r="B20" s="67"/>
      <c r="C20" s="67"/>
      <c r="D20" s="53"/>
      <c r="E20" s="53"/>
      <c r="F20" s="53"/>
      <c r="G20" s="53"/>
      <c r="H20" s="53"/>
      <c r="I20" s="53"/>
    </row>
    <row r="21" s="47" customFormat="1" ht="15" customHeight="1" spans="1:9">
      <c r="A21" s="53"/>
      <c r="B21" s="67"/>
      <c r="C21" s="67"/>
      <c r="D21" s="53"/>
      <c r="E21" s="53"/>
      <c r="F21" s="53"/>
      <c r="G21" s="53"/>
      <c r="H21" s="53"/>
      <c r="I21" s="53"/>
    </row>
    <row r="22" s="47" customFormat="1" ht="15" customHeight="1" spans="1:9">
      <c r="A22" s="53"/>
      <c r="B22" s="67"/>
      <c r="C22" s="67"/>
      <c r="D22" s="53"/>
      <c r="E22" s="53"/>
      <c r="F22" s="53"/>
      <c r="G22" s="53"/>
      <c r="H22" s="53"/>
      <c r="I22" s="53"/>
    </row>
    <row r="23" s="47" customFormat="1" ht="15" customHeight="1" spans="1:9">
      <c r="A23" s="53"/>
      <c r="B23" s="67"/>
      <c r="C23" s="67"/>
      <c r="D23" s="53"/>
      <c r="E23" s="53"/>
      <c r="F23" s="53"/>
      <c r="G23" s="53"/>
      <c r="H23" s="53"/>
      <c r="I23" s="53"/>
    </row>
    <row r="24" s="47" customFormat="1" ht="15" customHeight="1" spans="1:9">
      <c r="A24" s="53"/>
      <c r="B24" s="67"/>
      <c r="C24" s="67"/>
      <c r="D24" s="53"/>
      <c r="E24" s="53"/>
      <c r="F24" s="53"/>
      <c r="G24" s="53"/>
      <c r="H24" s="53"/>
      <c r="I24" s="53"/>
    </row>
    <row r="25" s="47" customFormat="1" ht="15" customHeight="1" spans="1:9">
      <c r="A25" s="53"/>
      <c r="B25" s="67"/>
      <c r="C25" s="67"/>
      <c r="D25" s="53"/>
      <c r="E25" s="53"/>
      <c r="F25" s="53"/>
      <c r="G25" s="53"/>
      <c r="H25" s="53"/>
      <c r="I25" s="53"/>
    </row>
    <row r="26" s="47" customFormat="1" ht="15" customHeight="1" spans="1:9">
      <c r="A26" s="53"/>
      <c r="B26" s="67"/>
      <c r="C26" s="67"/>
      <c r="D26" s="53"/>
      <c r="E26" s="53"/>
      <c r="F26" s="53"/>
      <c r="G26" s="53"/>
      <c r="H26" s="53"/>
      <c r="I26" s="53"/>
    </row>
    <row r="27" s="47" customFormat="1" ht="15" customHeight="1" spans="1:9">
      <c r="A27" s="53"/>
      <c r="B27" s="67"/>
      <c r="C27" s="67"/>
      <c r="D27" s="53"/>
      <c r="E27" s="53"/>
      <c r="F27" s="53"/>
      <c r="G27" s="53"/>
      <c r="H27" s="53"/>
      <c r="I27" s="53"/>
    </row>
    <row r="28" s="47" customFormat="1" ht="15" customHeight="1" spans="1:9">
      <c r="A28" s="53"/>
      <c r="B28" s="67"/>
      <c r="C28" s="67"/>
      <c r="D28" s="53"/>
      <c r="E28" s="53"/>
      <c r="F28" s="53"/>
      <c r="G28" s="53"/>
      <c r="H28" s="53"/>
      <c r="I28" s="53"/>
    </row>
    <row r="29" s="47" customFormat="1" ht="15" customHeight="1" spans="1:9">
      <c r="A29" s="53"/>
      <c r="B29" s="67"/>
      <c r="C29" s="67"/>
      <c r="D29" s="53"/>
      <c r="E29" s="53"/>
      <c r="F29" s="53"/>
      <c r="G29" s="53"/>
      <c r="H29" s="53"/>
      <c r="I29" s="53"/>
    </row>
    <row r="30" s="47" customFormat="1" ht="15" customHeight="1" spans="1:9">
      <c r="A30" s="53"/>
      <c r="B30" s="67"/>
      <c r="C30" s="67"/>
      <c r="D30" s="53"/>
      <c r="E30" s="53"/>
      <c r="F30" s="53"/>
      <c r="G30" s="53"/>
      <c r="H30" s="53"/>
      <c r="I30" s="53"/>
    </row>
    <row r="31" s="47" customFormat="1" ht="15" customHeight="1" spans="1:9">
      <c r="A31" s="53"/>
      <c r="B31" s="67"/>
      <c r="C31" s="67"/>
      <c r="D31" s="53"/>
      <c r="E31" s="53"/>
      <c r="F31" s="53"/>
      <c r="G31" s="53"/>
      <c r="H31" s="53"/>
      <c r="I31" s="53"/>
    </row>
    <row r="32" s="47" customFormat="1" ht="15" customHeight="1" spans="1:9">
      <c r="A32" s="53"/>
      <c r="B32" s="67"/>
      <c r="C32" s="67"/>
      <c r="D32" s="53"/>
      <c r="E32" s="53"/>
      <c r="F32" s="53"/>
      <c r="G32" s="53"/>
      <c r="H32" s="53"/>
      <c r="I32" s="53"/>
    </row>
    <row r="33" s="47" customFormat="1" ht="15" customHeight="1" spans="1:9">
      <c r="A33" s="53"/>
      <c r="B33" s="67"/>
      <c r="C33" s="67"/>
      <c r="D33" s="53"/>
      <c r="E33" s="53"/>
      <c r="F33" s="53"/>
      <c r="G33" s="53"/>
      <c r="H33" s="53"/>
      <c r="I33" s="53"/>
    </row>
    <row r="34" s="47" customFormat="1" ht="15" customHeight="1" spans="1:9">
      <c r="A34" s="53"/>
      <c r="B34" s="67"/>
      <c r="C34" s="67"/>
      <c r="D34" s="53"/>
      <c r="E34" s="53"/>
      <c r="F34" s="53"/>
      <c r="G34" s="53"/>
      <c r="H34" s="53"/>
      <c r="I34" s="53"/>
    </row>
    <row r="35" s="47" customFormat="1" ht="15" customHeight="1" spans="1:9">
      <c r="A35" s="53"/>
      <c r="B35" s="67"/>
      <c r="C35" s="67"/>
      <c r="D35" s="53"/>
      <c r="E35" s="53"/>
      <c r="F35" s="53"/>
      <c r="G35" s="53"/>
      <c r="H35" s="53"/>
      <c r="I35" s="53"/>
    </row>
    <row r="36" s="47" customFormat="1" ht="15" customHeight="1" spans="1:9">
      <c r="A36" s="53"/>
      <c r="B36" s="67"/>
      <c r="C36" s="67"/>
      <c r="D36" s="53"/>
      <c r="E36" s="53"/>
      <c r="F36" s="53"/>
      <c r="G36" s="53"/>
      <c r="H36" s="53"/>
      <c r="I36" s="53"/>
    </row>
    <row r="37" s="47" customFormat="1" ht="15" customHeight="1" spans="1:9">
      <c r="A37" s="53"/>
      <c r="B37" s="67"/>
      <c r="C37" s="67"/>
      <c r="D37" s="53"/>
      <c r="E37" s="53"/>
      <c r="F37" s="53"/>
      <c r="G37" s="53"/>
      <c r="H37" s="53"/>
      <c r="I37" s="53"/>
    </row>
    <row r="38" s="47" customFormat="1" ht="15" customHeight="1" spans="1:9">
      <c r="A38" s="53"/>
      <c r="B38" s="67"/>
      <c r="C38" s="67"/>
      <c r="D38" s="53"/>
      <c r="E38" s="53"/>
      <c r="F38" s="53"/>
      <c r="G38" s="53"/>
      <c r="H38" s="53"/>
      <c r="I38" s="53"/>
    </row>
    <row r="39" s="47" customFormat="1" ht="15" customHeight="1" spans="1:9">
      <c r="A39" s="53"/>
      <c r="B39" s="67"/>
      <c r="C39" s="67"/>
      <c r="D39" s="53"/>
      <c r="E39" s="53"/>
      <c r="F39" s="53"/>
      <c r="G39" s="53"/>
      <c r="H39" s="53"/>
      <c r="I39" s="53"/>
    </row>
    <row r="40" s="47" customFormat="1" ht="15" customHeight="1" spans="1:9">
      <c r="A40" s="53"/>
      <c r="B40" s="67"/>
      <c r="C40" s="67"/>
      <c r="D40" s="53"/>
      <c r="E40" s="53"/>
      <c r="F40" s="53"/>
      <c r="G40" s="53"/>
      <c r="H40" s="53"/>
      <c r="I40" s="53"/>
    </row>
    <row r="41" s="47" customFormat="1" ht="15" customHeight="1" spans="1:9">
      <c r="A41" s="53"/>
      <c r="B41" s="67"/>
      <c r="C41" s="67"/>
      <c r="D41" s="53"/>
      <c r="E41" s="53"/>
      <c r="F41" s="53"/>
      <c r="G41" s="53"/>
      <c r="H41" s="53"/>
      <c r="I41" s="53"/>
    </row>
    <row r="42" s="47" customFormat="1" spans="2:3">
      <c r="B42" s="68"/>
      <c r="C42" s="68"/>
    </row>
    <row r="43" s="47" customFormat="1" spans="2:3">
      <c r="B43" s="68"/>
      <c r="C43" s="68"/>
    </row>
    <row r="44" s="47" customFormat="1" spans="2:3">
      <c r="B44" s="68"/>
      <c r="C44" s="68"/>
    </row>
    <row r="45" s="47" customFormat="1" spans="2:3">
      <c r="B45" s="68"/>
      <c r="C45" s="68"/>
    </row>
    <row r="46" s="47" customFormat="1" spans="2:3">
      <c r="B46" s="68"/>
      <c r="C46" s="68"/>
    </row>
    <row r="47" s="47" customFormat="1" spans="2:3">
      <c r="B47" s="68"/>
      <c r="C47" s="68"/>
    </row>
    <row r="48" s="47" customFormat="1" spans="2:3">
      <c r="B48" s="68"/>
      <c r="C48" s="68"/>
    </row>
    <row r="49" s="47" customFormat="1" spans="2:3">
      <c r="B49" s="68"/>
      <c r="C49" s="68"/>
    </row>
    <row r="50" s="47" customFormat="1" spans="2:3">
      <c r="B50" s="68"/>
      <c r="C50" s="68"/>
    </row>
    <row r="51" s="47" customFormat="1" spans="2:3">
      <c r="B51" s="68"/>
      <c r="C51" s="68"/>
    </row>
    <row r="52" s="47" customFormat="1" spans="2:3">
      <c r="B52" s="68"/>
      <c r="C52" s="68"/>
    </row>
    <row r="53" s="47" customFormat="1" spans="2:3">
      <c r="B53" s="68"/>
      <c r="C53" s="68"/>
    </row>
    <row r="54" s="47" customFormat="1" spans="2:3">
      <c r="B54" s="68"/>
      <c r="C54" s="68"/>
    </row>
    <row r="55" s="47" customFormat="1" spans="1:5">
      <c r="A55"/>
      <c r="B55" s="25"/>
      <c r="C55" s="25"/>
      <c r="D55"/>
      <c r="E55"/>
    </row>
  </sheetData>
  <mergeCells count="1">
    <mergeCell ref="A2:D2"/>
  </mergeCells>
  <printOptions horizontalCentered="1"/>
  <pageMargins left="0.984027777777778" right="0.984027777777778" top="0.865277777777778" bottom="0.786805555555556" header="0.507638888888889" footer="0.2"/>
  <pageSetup paperSize="9" scale="98" orientation="landscape"/>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D10"/>
  <sheetViews>
    <sheetView workbookViewId="0">
      <selection activeCell="C9" sqref="C9"/>
    </sheetView>
  </sheetViews>
  <sheetFormatPr defaultColWidth="8.625" defaultRowHeight="14.25" outlineLevelCol="3"/>
  <cols>
    <col min="1" max="1" width="43.25" customWidth="1"/>
    <col min="2" max="2" width="24.5" customWidth="1"/>
    <col min="3" max="3" width="24.125" customWidth="1"/>
    <col min="4" max="4" width="29.125" customWidth="1"/>
  </cols>
  <sheetData>
    <row r="1" ht="27" customHeight="1" spans="1:1">
      <c r="A1" s="69" t="s">
        <v>914</v>
      </c>
    </row>
    <row r="2" ht="39" customHeight="1" spans="1:4">
      <c r="A2" s="7" t="s">
        <v>915</v>
      </c>
      <c r="B2" s="7"/>
      <c r="C2" s="7"/>
      <c r="D2" s="7"/>
    </row>
    <row r="3" s="2" customFormat="1" ht="27.95" customHeight="1" spans="1:4">
      <c r="A3" s="54"/>
      <c r="B3" s="70"/>
      <c r="C3" s="70"/>
      <c r="D3" s="55" t="s">
        <v>49</v>
      </c>
    </row>
    <row r="4" s="2" customFormat="1" ht="33" customHeight="1" spans="1:4">
      <c r="A4" s="58" t="s">
        <v>776</v>
      </c>
      <c r="B4" s="58" t="s">
        <v>87</v>
      </c>
      <c r="C4" s="58" t="s">
        <v>120</v>
      </c>
      <c r="D4" s="58" t="s">
        <v>906</v>
      </c>
    </row>
    <row r="5" ht="33" customHeight="1" spans="1:4">
      <c r="A5" s="64" t="s">
        <v>892</v>
      </c>
      <c r="B5" s="61"/>
      <c r="C5" s="62"/>
      <c r="D5" s="63"/>
    </row>
    <row r="6" ht="33" customHeight="1" spans="1:4">
      <c r="A6" s="64" t="s">
        <v>893</v>
      </c>
      <c r="B6" s="71"/>
      <c r="C6" s="62"/>
      <c r="D6" s="63"/>
    </row>
    <row r="7" ht="33" customHeight="1" spans="1:4">
      <c r="A7" s="58" t="s">
        <v>126</v>
      </c>
      <c r="B7" s="72">
        <f>SUM(B5:B6)</f>
        <v>0</v>
      </c>
      <c r="C7" s="72">
        <f>SUM(C5:C6)</f>
        <v>0</v>
      </c>
      <c r="D7" s="65"/>
    </row>
    <row r="8" ht="33" customHeight="1" spans="1:4">
      <c r="A8" s="64" t="s">
        <v>894</v>
      </c>
      <c r="B8" s="61">
        <v>57</v>
      </c>
      <c r="C8" s="62">
        <v>408</v>
      </c>
      <c r="D8" s="28">
        <f>(C8/B8-1)*100</f>
        <v>615.789473684211</v>
      </c>
    </row>
    <row r="9" ht="33" customHeight="1" spans="1:4">
      <c r="A9" s="64" t="s">
        <v>825</v>
      </c>
      <c r="B9" s="61">
        <v>351</v>
      </c>
      <c r="C9" s="62"/>
      <c r="D9" s="28">
        <f>(C9/B9-1)*100</f>
        <v>-100</v>
      </c>
    </row>
    <row r="10" ht="33" customHeight="1" spans="1:4">
      <c r="A10" s="58" t="s">
        <v>138</v>
      </c>
      <c r="B10" s="73">
        <f>SUM(B8:B9)</f>
        <v>408</v>
      </c>
      <c r="C10" s="73">
        <f>SUM(C7:C8)</f>
        <v>408</v>
      </c>
      <c r="D10" s="28">
        <f>(C10/B10-1)*100</f>
        <v>0</v>
      </c>
    </row>
  </sheetData>
  <mergeCells count="1">
    <mergeCell ref="A2:D2"/>
  </mergeCells>
  <pageMargins left="0.75" right="0.75" top="1" bottom="1" header="0.5" footer="0.5"/>
  <pageSetup paperSize="9" scale="99" orientation="landscape"/>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61"/>
  <sheetViews>
    <sheetView topLeftCell="A4" workbookViewId="0">
      <selection activeCell="C8" sqref="C8"/>
    </sheetView>
  </sheetViews>
  <sheetFormatPr defaultColWidth="9" defaultRowHeight="14.25"/>
  <cols>
    <col min="1" max="1" width="47.625" customWidth="1"/>
    <col min="2" max="2" width="25.125" style="25" customWidth="1"/>
    <col min="3" max="3" width="25.25" style="25" customWidth="1"/>
    <col min="4" max="4" width="26.25" customWidth="1"/>
    <col min="5" max="5" width="10.125" customWidth="1"/>
  </cols>
  <sheetData>
    <row r="1" ht="27" customHeight="1" spans="1:1">
      <c r="A1" s="51" t="s">
        <v>916</v>
      </c>
    </row>
    <row r="2" s="47" customFormat="1" ht="30" customHeight="1" spans="1:9">
      <c r="A2" s="7" t="s">
        <v>917</v>
      </c>
      <c r="B2" s="7"/>
      <c r="C2" s="7"/>
      <c r="D2" s="7"/>
      <c r="E2" s="52"/>
      <c r="F2" s="53"/>
      <c r="G2" s="53"/>
      <c r="H2" s="53"/>
      <c r="I2" s="53"/>
    </row>
    <row r="3" s="2" customFormat="1" ht="26.25" customHeight="1" spans="1:9">
      <c r="A3" s="54"/>
      <c r="B3" s="9"/>
      <c r="C3" s="9"/>
      <c r="D3" s="55" t="s">
        <v>49</v>
      </c>
      <c r="E3" s="56"/>
      <c r="F3" s="11"/>
      <c r="G3" s="11"/>
      <c r="H3" s="11"/>
      <c r="I3" s="11"/>
    </row>
    <row r="4" s="48" customFormat="1" ht="24" customHeight="1" spans="1:9">
      <c r="A4" s="57" t="s">
        <v>876</v>
      </c>
      <c r="B4" s="58" t="s">
        <v>87</v>
      </c>
      <c r="C4" s="58" t="s">
        <v>120</v>
      </c>
      <c r="D4" s="58" t="s">
        <v>906</v>
      </c>
      <c r="E4" s="59"/>
      <c r="F4" s="59"/>
      <c r="G4" s="59"/>
      <c r="H4" s="59"/>
      <c r="I4" s="59"/>
    </row>
    <row r="5" s="49" customFormat="1" ht="24" customHeight="1" spans="1:9">
      <c r="A5" s="60" t="s">
        <v>909</v>
      </c>
      <c r="B5" s="61"/>
      <c r="C5" s="62">
        <v>408</v>
      </c>
      <c r="D5" s="63"/>
      <c r="E5" s="53"/>
      <c r="F5" s="53"/>
      <c r="G5" s="53"/>
      <c r="H5" s="53"/>
      <c r="I5" s="53"/>
    </row>
    <row r="6" s="49" customFormat="1" ht="24" customHeight="1" spans="1:9">
      <c r="A6" s="60" t="s">
        <v>918</v>
      </c>
      <c r="B6" s="61"/>
      <c r="C6" s="62">
        <v>408</v>
      </c>
      <c r="D6" s="63"/>
      <c r="E6" s="53"/>
      <c r="F6" s="53"/>
      <c r="G6" s="53"/>
      <c r="H6" s="53"/>
      <c r="I6" s="53"/>
    </row>
    <row r="7" s="49" customFormat="1" ht="24" customHeight="1" spans="1:9">
      <c r="A7" s="64" t="s">
        <v>919</v>
      </c>
      <c r="B7" s="61"/>
      <c r="C7" s="62">
        <v>408</v>
      </c>
      <c r="D7" s="63"/>
      <c r="E7" s="53"/>
      <c r="F7" s="53"/>
      <c r="G7" s="53"/>
      <c r="H7" s="53"/>
      <c r="I7" s="53"/>
    </row>
    <row r="8" s="49" customFormat="1" ht="24" customHeight="1" spans="1:9">
      <c r="A8" s="60" t="s">
        <v>899</v>
      </c>
      <c r="B8" s="61"/>
      <c r="C8" s="62"/>
      <c r="D8" s="63"/>
      <c r="E8" s="53"/>
      <c r="F8" s="53"/>
      <c r="G8" s="53"/>
      <c r="H8" s="53"/>
      <c r="I8" s="53"/>
    </row>
    <row r="9" s="49" customFormat="1" ht="24" customHeight="1" spans="1:9">
      <c r="A9" s="60" t="s">
        <v>911</v>
      </c>
      <c r="B9" s="61"/>
      <c r="C9" s="62"/>
      <c r="D9" s="63"/>
      <c r="E9" s="53"/>
      <c r="F9" s="53"/>
      <c r="G9" s="53"/>
      <c r="H9" s="53"/>
      <c r="I9" s="53"/>
    </row>
    <row r="10" s="49" customFormat="1" ht="24" customHeight="1" spans="1:9">
      <c r="A10" s="60" t="s">
        <v>901</v>
      </c>
      <c r="B10" s="61"/>
      <c r="C10" s="62"/>
      <c r="D10" s="63"/>
      <c r="E10" s="53"/>
      <c r="F10" s="53"/>
      <c r="G10" s="53"/>
      <c r="H10" s="53"/>
      <c r="I10" s="53"/>
    </row>
    <row r="11" s="49" customFormat="1" ht="24" customHeight="1" spans="1:9">
      <c r="A11" s="60" t="s">
        <v>911</v>
      </c>
      <c r="B11" s="61"/>
      <c r="C11" s="62"/>
      <c r="D11" s="63"/>
      <c r="E11" s="53"/>
      <c r="F11" s="53"/>
      <c r="G11" s="53"/>
      <c r="H11" s="53"/>
      <c r="I11" s="53"/>
    </row>
    <row r="12" s="49" customFormat="1" ht="24" customHeight="1" spans="1:9">
      <c r="A12" s="60" t="s">
        <v>902</v>
      </c>
      <c r="B12" s="61"/>
      <c r="C12" s="62"/>
      <c r="D12" s="63"/>
      <c r="E12" s="53"/>
      <c r="F12" s="53"/>
      <c r="G12" s="53"/>
      <c r="H12" s="53"/>
      <c r="I12" s="53"/>
    </row>
    <row r="13" s="49" customFormat="1" ht="24" customHeight="1" spans="1:9">
      <c r="A13" s="60" t="s">
        <v>911</v>
      </c>
      <c r="B13" s="61"/>
      <c r="C13" s="62"/>
      <c r="D13" s="63"/>
      <c r="E13" s="53"/>
      <c r="F13" s="53"/>
      <c r="G13" s="53"/>
      <c r="H13" s="53"/>
      <c r="I13" s="53"/>
    </row>
    <row r="14" s="49" customFormat="1" ht="24" customHeight="1" spans="1:9">
      <c r="A14" s="60"/>
      <c r="B14" s="61"/>
      <c r="C14" s="62"/>
      <c r="D14" s="63"/>
      <c r="E14" s="53"/>
      <c r="F14" s="53"/>
      <c r="G14" s="53"/>
      <c r="H14" s="53"/>
      <c r="I14" s="53"/>
    </row>
    <row r="15" s="49" customFormat="1" ht="24" customHeight="1" spans="1:9">
      <c r="A15" s="60"/>
      <c r="B15" s="61"/>
      <c r="C15" s="62"/>
      <c r="D15" s="63"/>
      <c r="E15" s="53"/>
      <c r="F15" s="53"/>
      <c r="G15" s="53"/>
      <c r="H15" s="53"/>
      <c r="I15" s="53"/>
    </row>
    <row r="16" s="49" customFormat="1" ht="24" customHeight="1" spans="1:9">
      <c r="A16" s="60"/>
      <c r="B16" s="61"/>
      <c r="C16" s="62"/>
      <c r="D16" s="63"/>
      <c r="E16" s="53"/>
      <c r="F16" s="53"/>
      <c r="G16" s="53"/>
      <c r="H16" s="53"/>
      <c r="I16" s="53"/>
    </row>
    <row r="17" s="49" customFormat="1" ht="24" customHeight="1" spans="1:9">
      <c r="A17" s="60"/>
      <c r="B17" s="61"/>
      <c r="C17" s="62"/>
      <c r="D17" s="63"/>
      <c r="E17" s="53"/>
      <c r="F17" s="53"/>
      <c r="G17" s="53"/>
      <c r="H17" s="53"/>
      <c r="I17" s="53"/>
    </row>
    <row r="18" s="49" customFormat="1" ht="24" customHeight="1" spans="1:9">
      <c r="A18" s="64"/>
      <c r="B18" s="61"/>
      <c r="C18" s="62"/>
      <c r="D18" s="63"/>
      <c r="E18" s="53"/>
      <c r="F18" s="53"/>
      <c r="G18" s="53"/>
      <c r="H18" s="53"/>
      <c r="I18" s="53"/>
    </row>
    <row r="19" s="49" customFormat="1" ht="24" customHeight="1" spans="1:9">
      <c r="A19" s="58" t="s">
        <v>841</v>
      </c>
      <c r="B19" s="58"/>
      <c r="C19" s="57">
        <f>SUM(C7:C18)</f>
        <v>408</v>
      </c>
      <c r="D19" s="65"/>
      <c r="E19" s="53"/>
      <c r="F19" s="53"/>
      <c r="G19" s="53"/>
      <c r="H19" s="53"/>
      <c r="I19" s="53"/>
    </row>
    <row r="20" s="50" customFormat="1" ht="24" customHeight="1" spans="1:9">
      <c r="A20" s="60" t="s">
        <v>903</v>
      </c>
      <c r="B20" s="61">
        <v>408</v>
      </c>
      <c r="C20" s="62"/>
      <c r="D20" s="63"/>
      <c r="E20" s="66"/>
      <c r="F20" s="66"/>
      <c r="G20" s="66"/>
      <c r="H20" s="66"/>
      <c r="I20" s="66"/>
    </row>
    <row r="21" s="49" customFormat="1" ht="24" customHeight="1" spans="1:9">
      <c r="A21" s="64" t="s">
        <v>912</v>
      </c>
      <c r="B21" s="61"/>
      <c r="C21" s="62"/>
      <c r="D21" s="63"/>
      <c r="E21" s="53"/>
      <c r="F21" s="53"/>
      <c r="G21" s="53"/>
      <c r="H21" s="53"/>
      <c r="I21" s="53"/>
    </row>
    <row r="22" s="49" customFormat="1" ht="24" customHeight="1" spans="1:9">
      <c r="A22" s="58" t="s">
        <v>913</v>
      </c>
      <c r="B22" s="57">
        <f>SUM(B20:B21)</f>
        <v>408</v>
      </c>
      <c r="C22" s="57">
        <f>C19</f>
        <v>408</v>
      </c>
      <c r="D22" s="65"/>
      <c r="E22" s="53"/>
      <c r="F22" s="53"/>
      <c r="G22" s="53"/>
      <c r="H22" s="53"/>
      <c r="I22" s="53"/>
    </row>
    <row r="23" s="47" customFormat="1" ht="15" customHeight="1" spans="1:9">
      <c r="A23" s="53"/>
      <c r="B23" s="67"/>
      <c r="C23" s="67"/>
      <c r="D23" s="53"/>
      <c r="E23" s="53"/>
      <c r="F23" s="53"/>
      <c r="G23" s="53"/>
      <c r="H23" s="53"/>
      <c r="I23" s="53"/>
    </row>
    <row r="24" s="47" customFormat="1" ht="15" customHeight="1" spans="1:9">
      <c r="A24" s="22"/>
      <c r="B24" s="67"/>
      <c r="C24" s="67"/>
      <c r="D24" s="53"/>
      <c r="E24" s="53"/>
      <c r="F24" s="53"/>
      <c r="G24" s="53"/>
      <c r="H24" s="53"/>
      <c r="I24" s="53"/>
    </row>
    <row r="25" s="47" customFormat="1" ht="15" customHeight="1" spans="1:9">
      <c r="A25" s="53"/>
      <c r="B25" s="67"/>
      <c r="C25" s="67"/>
      <c r="D25" s="53"/>
      <c r="E25" s="53"/>
      <c r="F25" s="53"/>
      <c r="G25" s="53"/>
      <c r="H25" s="53"/>
      <c r="I25" s="53"/>
    </row>
    <row r="26" s="47" customFormat="1" ht="15" customHeight="1" spans="1:9">
      <c r="A26" s="53"/>
      <c r="B26" s="67"/>
      <c r="C26" s="67"/>
      <c r="D26" s="53"/>
      <c r="E26" s="53"/>
      <c r="F26" s="53"/>
      <c r="G26" s="53"/>
      <c r="H26" s="53"/>
      <c r="I26" s="53"/>
    </row>
    <row r="27" s="47" customFormat="1" ht="15" customHeight="1" spans="1:9">
      <c r="A27" s="53"/>
      <c r="B27" s="67"/>
      <c r="C27" s="67"/>
      <c r="D27" s="53"/>
      <c r="E27" s="53"/>
      <c r="F27" s="53"/>
      <c r="G27" s="53"/>
      <c r="H27" s="53"/>
      <c r="I27" s="53"/>
    </row>
    <row r="28" s="47" customFormat="1" ht="15" customHeight="1" spans="1:9">
      <c r="A28" s="53"/>
      <c r="B28" s="67"/>
      <c r="C28" s="67"/>
      <c r="D28" s="53"/>
      <c r="E28" s="53"/>
      <c r="F28" s="53"/>
      <c r="G28" s="53"/>
      <c r="H28" s="53"/>
      <c r="I28" s="53"/>
    </row>
    <row r="29" s="47" customFormat="1" ht="15" customHeight="1" spans="1:9">
      <c r="A29" s="53"/>
      <c r="B29" s="67"/>
      <c r="C29" s="67"/>
      <c r="D29" s="53"/>
      <c r="E29" s="53"/>
      <c r="F29" s="53"/>
      <c r="G29" s="53"/>
      <c r="H29" s="53"/>
      <c r="I29" s="53"/>
    </row>
    <row r="30" s="47" customFormat="1" ht="15" customHeight="1" spans="1:9">
      <c r="A30" s="53"/>
      <c r="B30" s="67"/>
      <c r="C30" s="67"/>
      <c r="D30" s="53"/>
      <c r="E30" s="53"/>
      <c r="F30" s="53"/>
      <c r="G30" s="53"/>
      <c r="H30" s="53"/>
      <c r="I30" s="53"/>
    </row>
    <row r="31" s="47" customFormat="1" ht="15" customHeight="1" spans="1:9">
      <c r="A31" s="53"/>
      <c r="B31" s="67"/>
      <c r="C31" s="67"/>
      <c r="D31" s="53"/>
      <c r="E31" s="53"/>
      <c r="F31" s="53"/>
      <c r="G31" s="53"/>
      <c r="H31" s="53"/>
      <c r="I31" s="53"/>
    </row>
    <row r="32" s="47" customFormat="1" ht="15" customHeight="1" spans="1:9">
      <c r="A32" s="53"/>
      <c r="B32" s="67"/>
      <c r="C32" s="67"/>
      <c r="D32" s="53"/>
      <c r="E32" s="53"/>
      <c r="F32" s="53"/>
      <c r="G32" s="53"/>
      <c r="H32" s="53"/>
      <c r="I32" s="53"/>
    </row>
    <row r="33" s="47" customFormat="1" ht="15" customHeight="1" spans="1:9">
      <c r="A33" s="53"/>
      <c r="B33" s="67"/>
      <c r="C33" s="67"/>
      <c r="D33" s="53"/>
      <c r="E33" s="53"/>
      <c r="F33" s="53"/>
      <c r="G33" s="53"/>
      <c r="H33" s="53"/>
      <c r="I33" s="53"/>
    </row>
    <row r="34" s="47" customFormat="1" ht="15" customHeight="1" spans="1:9">
      <c r="A34" s="53"/>
      <c r="B34" s="67"/>
      <c r="C34" s="67"/>
      <c r="D34" s="53"/>
      <c r="E34" s="53"/>
      <c r="F34" s="53"/>
      <c r="G34" s="53"/>
      <c r="H34" s="53"/>
      <c r="I34" s="53"/>
    </row>
    <row r="35" s="47" customFormat="1" ht="15" customHeight="1" spans="1:9">
      <c r="A35" s="53"/>
      <c r="B35" s="67"/>
      <c r="C35" s="67"/>
      <c r="D35" s="53"/>
      <c r="E35" s="53"/>
      <c r="F35" s="53"/>
      <c r="G35" s="53"/>
      <c r="H35" s="53"/>
      <c r="I35" s="53"/>
    </row>
    <row r="36" s="47" customFormat="1" ht="15" customHeight="1" spans="1:9">
      <c r="A36" s="53"/>
      <c r="B36" s="67"/>
      <c r="C36" s="67"/>
      <c r="D36" s="53"/>
      <c r="E36" s="53"/>
      <c r="F36" s="53"/>
      <c r="G36" s="53"/>
      <c r="H36" s="53"/>
      <c r="I36" s="53"/>
    </row>
    <row r="37" s="47" customFormat="1" ht="15" customHeight="1" spans="1:9">
      <c r="A37" s="53"/>
      <c r="B37" s="67"/>
      <c r="C37" s="67"/>
      <c r="D37" s="53"/>
      <c r="E37" s="53"/>
      <c r="F37" s="53"/>
      <c r="G37" s="53"/>
      <c r="H37" s="53"/>
      <c r="I37" s="53"/>
    </row>
    <row r="38" s="47" customFormat="1" ht="15" customHeight="1" spans="1:9">
      <c r="A38" s="53"/>
      <c r="B38" s="67"/>
      <c r="C38" s="67"/>
      <c r="D38" s="53"/>
      <c r="E38" s="53"/>
      <c r="F38" s="53"/>
      <c r="G38" s="53"/>
      <c r="H38" s="53"/>
      <c r="I38" s="53"/>
    </row>
    <row r="39" s="47" customFormat="1" ht="15" customHeight="1" spans="1:9">
      <c r="A39" s="53"/>
      <c r="B39" s="67"/>
      <c r="C39" s="67"/>
      <c r="D39" s="53"/>
      <c r="E39" s="53"/>
      <c r="F39" s="53"/>
      <c r="G39" s="53"/>
      <c r="H39" s="53"/>
      <c r="I39" s="53"/>
    </row>
    <row r="40" s="47" customFormat="1" ht="15" customHeight="1" spans="1:9">
      <c r="A40" s="53"/>
      <c r="B40" s="67"/>
      <c r="C40" s="67"/>
      <c r="D40" s="53"/>
      <c r="E40" s="53"/>
      <c r="F40" s="53"/>
      <c r="G40" s="53"/>
      <c r="H40" s="53"/>
      <c r="I40" s="53"/>
    </row>
    <row r="41" s="47" customFormat="1" ht="15" customHeight="1" spans="1:9">
      <c r="A41" s="53"/>
      <c r="B41" s="67"/>
      <c r="C41" s="67"/>
      <c r="D41" s="53"/>
      <c r="E41" s="53"/>
      <c r="F41" s="53"/>
      <c r="G41" s="53"/>
      <c r="H41" s="53"/>
      <c r="I41" s="53"/>
    </row>
    <row r="42" s="47" customFormat="1" ht="15" customHeight="1" spans="1:9">
      <c r="A42" s="53"/>
      <c r="B42" s="67"/>
      <c r="C42" s="67"/>
      <c r="D42" s="53"/>
      <c r="E42" s="53"/>
      <c r="F42" s="53"/>
      <c r="G42" s="53"/>
      <c r="H42" s="53"/>
      <c r="I42" s="53"/>
    </row>
    <row r="43" s="47" customFormat="1" ht="15" customHeight="1" spans="1:9">
      <c r="A43" s="53"/>
      <c r="B43" s="67"/>
      <c r="C43" s="67"/>
      <c r="D43" s="53"/>
      <c r="E43" s="53"/>
      <c r="F43" s="53"/>
      <c r="G43" s="53"/>
      <c r="H43" s="53"/>
      <c r="I43" s="53"/>
    </row>
    <row r="44" s="47" customFormat="1" ht="15" customHeight="1" spans="1:9">
      <c r="A44" s="53"/>
      <c r="B44" s="67"/>
      <c r="C44" s="67"/>
      <c r="D44" s="53"/>
      <c r="E44" s="53"/>
      <c r="F44" s="53"/>
      <c r="G44" s="53"/>
      <c r="H44" s="53"/>
      <c r="I44" s="53"/>
    </row>
    <row r="45" s="47" customFormat="1" ht="15" customHeight="1" spans="1:9">
      <c r="A45" s="53"/>
      <c r="B45" s="67"/>
      <c r="C45" s="67"/>
      <c r="D45" s="53"/>
      <c r="E45" s="53"/>
      <c r="F45" s="53"/>
      <c r="G45" s="53"/>
      <c r="H45" s="53"/>
      <c r="I45" s="53"/>
    </row>
    <row r="46" s="47" customFormat="1" ht="15" customHeight="1" spans="1:9">
      <c r="A46" s="53"/>
      <c r="B46" s="67"/>
      <c r="C46" s="67"/>
      <c r="D46" s="53"/>
      <c r="E46" s="53"/>
      <c r="F46" s="53"/>
      <c r="G46" s="53"/>
      <c r="H46" s="53"/>
      <c r="I46" s="53"/>
    </row>
    <row r="47" s="47" customFormat="1" ht="15" customHeight="1" spans="1:9">
      <c r="A47" s="53"/>
      <c r="B47" s="67"/>
      <c r="C47" s="67"/>
      <c r="D47" s="53"/>
      <c r="E47" s="53"/>
      <c r="F47" s="53"/>
      <c r="G47" s="53"/>
      <c r="H47" s="53"/>
      <c r="I47" s="53"/>
    </row>
    <row r="48" s="47" customFormat="1" spans="2:3">
      <c r="B48" s="68"/>
      <c r="C48" s="68"/>
    </row>
    <row r="49" s="47" customFormat="1" spans="2:3">
      <c r="B49" s="68"/>
      <c r="C49" s="68"/>
    </row>
    <row r="50" s="47" customFormat="1" spans="2:3">
      <c r="B50" s="68"/>
      <c r="C50" s="68"/>
    </row>
    <row r="51" s="47" customFormat="1" spans="2:3">
      <c r="B51" s="68"/>
      <c r="C51" s="68"/>
    </row>
    <row r="52" s="47" customFormat="1" spans="2:3">
      <c r="B52" s="68"/>
      <c r="C52" s="68"/>
    </row>
    <row r="53" s="47" customFormat="1" spans="2:3">
      <c r="B53" s="68"/>
      <c r="C53" s="68"/>
    </row>
    <row r="54" s="47" customFormat="1" spans="2:3">
      <c r="B54" s="68"/>
      <c r="C54" s="68"/>
    </row>
    <row r="55" s="47" customFormat="1" spans="2:3">
      <c r="B55" s="68"/>
      <c r="C55" s="68"/>
    </row>
    <row r="56" s="47" customFormat="1" spans="2:3">
      <c r="B56" s="68"/>
      <c r="C56" s="68"/>
    </row>
    <row r="57" s="47" customFormat="1" spans="2:3">
      <c r="B57" s="68"/>
      <c r="C57" s="68"/>
    </row>
    <row r="58" s="47" customFormat="1" spans="2:3">
      <c r="B58" s="68"/>
      <c r="C58" s="68"/>
    </row>
    <row r="59" s="47" customFormat="1" spans="2:3">
      <c r="B59" s="68"/>
      <c r="C59" s="68"/>
    </row>
    <row r="60" s="47" customFormat="1" spans="2:3">
      <c r="B60" s="68"/>
      <c r="C60" s="68"/>
    </row>
    <row r="61" s="47" customFormat="1" spans="1:5">
      <c r="A61"/>
      <c r="B61" s="25"/>
      <c r="C61" s="25"/>
      <c r="D61"/>
      <c r="E61"/>
    </row>
  </sheetData>
  <mergeCells count="1">
    <mergeCell ref="A2:D2"/>
  </mergeCells>
  <pageMargins left="0.75" right="0.75" top="1" bottom="1" header="0.5" footer="0.5"/>
  <pageSetup paperSize="9" orientation="landscape"/>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U45"/>
  <sheetViews>
    <sheetView workbookViewId="0">
      <selection activeCell="A9" sqref="A9"/>
    </sheetView>
  </sheetViews>
  <sheetFormatPr defaultColWidth="9" defaultRowHeight="14.25"/>
  <cols>
    <col min="1" max="1" width="49.75" style="35" customWidth="1"/>
    <col min="2" max="2" width="54.75" style="35" customWidth="1"/>
    <col min="3" max="255" width="9" style="35"/>
    <col min="256" max="16384" width="9" style="4"/>
  </cols>
  <sheetData>
    <row r="1" ht="30" customHeight="1" spans="1:1">
      <c r="A1" s="36" t="s">
        <v>920</v>
      </c>
    </row>
    <row r="2" ht="36" customHeight="1" spans="1:8">
      <c r="A2" s="37" t="s">
        <v>921</v>
      </c>
      <c r="B2" s="37"/>
      <c r="C2" s="38"/>
      <c r="D2" s="38"/>
      <c r="E2" s="38"/>
      <c r="F2" s="38"/>
      <c r="G2" s="38"/>
      <c r="H2" s="38"/>
    </row>
    <row r="3" s="3" customFormat="1" ht="28.9" customHeight="1" spans="1:255">
      <c r="A3" s="39"/>
      <c r="B3" s="40" t="s">
        <v>922</v>
      </c>
      <c r="C3" s="41"/>
      <c r="D3" s="41"/>
      <c r="E3" s="41"/>
      <c r="F3" s="41"/>
      <c r="G3" s="41"/>
      <c r="H3" s="41"/>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c r="IR3" s="36"/>
      <c r="IS3" s="36"/>
      <c r="IT3" s="36"/>
      <c r="IU3" s="36"/>
    </row>
    <row r="4" s="3" customFormat="1" ht="30" customHeight="1" spans="1:255">
      <c r="A4" s="42" t="s">
        <v>50</v>
      </c>
      <c r="B4" s="42" t="s">
        <v>807</v>
      </c>
      <c r="C4" s="41"/>
      <c r="D4" s="41"/>
      <c r="E4" s="41"/>
      <c r="F4" s="41"/>
      <c r="G4" s="41"/>
      <c r="H4" s="41"/>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c r="IR4" s="36"/>
      <c r="IS4" s="36"/>
      <c r="IT4" s="36"/>
      <c r="IU4" s="36"/>
    </row>
    <row r="5" ht="30" customHeight="1" spans="1:8">
      <c r="A5" s="43" t="s">
        <v>923</v>
      </c>
      <c r="B5" s="44"/>
      <c r="C5" s="38"/>
      <c r="D5" s="38"/>
      <c r="E5" s="38"/>
      <c r="F5" s="38"/>
      <c r="G5" s="38"/>
      <c r="H5" s="38"/>
    </row>
    <row r="6" ht="21.95" customHeight="1" spans="1:8">
      <c r="A6" s="45"/>
      <c r="B6" s="46"/>
      <c r="C6" s="38"/>
      <c r="D6" s="38"/>
      <c r="E6" s="38"/>
      <c r="F6" s="38"/>
      <c r="G6" s="38"/>
      <c r="H6" s="38"/>
    </row>
    <row r="7" ht="21.95" customHeight="1" spans="1:8">
      <c r="A7" s="38" t="s">
        <v>880</v>
      </c>
      <c r="B7" s="17"/>
      <c r="C7" s="38"/>
      <c r="D7" s="38"/>
      <c r="E7" s="38"/>
      <c r="F7" s="38"/>
      <c r="G7" s="38"/>
      <c r="H7" s="38"/>
    </row>
    <row r="8" ht="15" customHeight="1" spans="1:8">
      <c r="A8" s="17"/>
      <c r="B8" s="17"/>
      <c r="C8" s="38"/>
      <c r="D8" s="38"/>
      <c r="E8" s="38"/>
      <c r="F8" s="38"/>
      <c r="G8" s="38"/>
      <c r="H8" s="38"/>
    </row>
    <row r="9" ht="15" customHeight="1" spans="1:8">
      <c r="A9" s="38"/>
      <c r="B9" s="38"/>
      <c r="C9" s="38"/>
      <c r="D9" s="38"/>
      <c r="E9" s="38"/>
      <c r="F9" s="38"/>
      <c r="G9" s="38"/>
      <c r="H9" s="38"/>
    </row>
    <row r="10" ht="15" customHeight="1" spans="1:8">
      <c r="A10" s="38"/>
      <c r="B10" s="38"/>
      <c r="C10" s="38"/>
      <c r="D10" s="38"/>
      <c r="E10" s="38"/>
      <c r="F10" s="38"/>
      <c r="G10" s="38"/>
      <c r="H10" s="38"/>
    </row>
    <row r="11" ht="15" customHeight="1" spans="1:8">
      <c r="A11" s="38"/>
      <c r="B11" s="38"/>
      <c r="C11" s="38"/>
      <c r="D11" s="38"/>
      <c r="E11" s="38"/>
      <c r="F11" s="38"/>
      <c r="G11" s="38"/>
      <c r="H11" s="38"/>
    </row>
    <row r="12" ht="15" customHeight="1" spans="1:8">
      <c r="A12" s="38"/>
      <c r="B12" s="38"/>
      <c r="C12" s="38"/>
      <c r="D12" s="38"/>
      <c r="E12" s="38"/>
      <c r="F12" s="38"/>
      <c r="G12" s="38"/>
      <c r="H12" s="38"/>
    </row>
    <row r="13" ht="15" customHeight="1" spans="1:8">
      <c r="A13" s="38"/>
      <c r="B13" s="38"/>
      <c r="C13" s="38"/>
      <c r="D13" s="38"/>
      <c r="E13" s="38"/>
      <c r="F13" s="38"/>
      <c r="G13" s="38"/>
      <c r="H13" s="38"/>
    </row>
    <row r="14" ht="15" customHeight="1" spans="1:8">
      <c r="A14" s="38"/>
      <c r="B14" s="38"/>
      <c r="C14" s="38"/>
      <c r="D14" s="38"/>
      <c r="E14" s="38"/>
      <c r="F14" s="38"/>
      <c r="G14" s="38"/>
      <c r="H14" s="38"/>
    </row>
    <row r="15" ht="15" customHeight="1" spans="1:8">
      <c r="A15" s="38"/>
      <c r="B15" s="38"/>
      <c r="C15" s="38"/>
      <c r="D15" s="38"/>
      <c r="E15" s="38"/>
      <c r="F15" s="38"/>
      <c r="G15" s="38"/>
      <c r="H15" s="38"/>
    </row>
    <row r="16" ht="15" customHeight="1" spans="1:8">
      <c r="A16" s="38"/>
      <c r="B16" s="38"/>
      <c r="C16" s="38"/>
      <c r="D16" s="38"/>
      <c r="E16" s="38"/>
      <c r="F16" s="38"/>
      <c r="G16" s="38"/>
      <c r="H16" s="38"/>
    </row>
    <row r="17" ht="15" customHeight="1" spans="1:8">
      <c r="A17" s="38"/>
      <c r="B17" s="38"/>
      <c r="C17" s="38"/>
      <c r="D17" s="38"/>
      <c r="E17" s="38"/>
      <c r="F17" s="38"/>
      <c r="G17" s="38"/>
      <c r="H17" s="38"/>
    </row>
    <row r="18" ht="15" customHeight="1" spans="1:8">
      <c r="A18" s="38"/>
      <c r="B18" s="38"/>
      <c r="C18" s="38"/>
      <c r="D18" s="38"/>
      <c r="E18" s="38"/>
      <c r="F18" s="38"/>
      <c r="G18" s="38"/>
      <c r="H18" s="38"/>
    </row>
    <row r="19" ht="15" customHeight="1" spans="1:8">
      <c r="A19" s="38"/>
      <c r="B19" s="38"/>
      <c r="C19" s="38"/>
      <c r="D19" s="38"/>
      <c r="E19" s="38"/>
      <c r="F19" s="38"/>
      <c r="G19" s="38"/>
      <c r="H19" s="38"/>
    </row>
    <row r="20" ht="15" customHeight="1" spans="1:8">
      <c r="A20" s="38"/>
      <c r="B20" s="38"/>
      <c r="C20" s="38"/>
      <c r="D20" s="38"/>
      <c r="E20" s="38"/>
      <c r="F20" s="38"/>
      <c r="G20" s="38"/>
      <c r="H20" s="38"/>
    </row>
    <row r="21" ht="15" customHeight="1" spans="1:8">
      <c r="A21" s="38"/>
      <c r="B21" s="38"/>
      <c r="C21" s="38"/>
      <c r="D21" s="38"/>
      <c r="E21" s="38"/>
      <c r="F21" s="38"/>
      <c r="G21" s="38"/>
      <c r="H21" s="38"/>
    </row>
    <row r="22" ht="15" customHeight="1" spans="1:8">
      <c r="A22" s="38"/>
      <c r="B22" s="38"/>
      <c r="C22" s="38"/>
      <c r="D22" s="38"/>
      <c r="E22" s="38"/>
      <c r="F22" s="38"/>
      <c r="G22" s="38"/>
      <c r="H22" s="38"/>
    </row>
    <row r="23" ht="15" customHeight="1" spans="1:8">
      <c r="A23" s="38"/>
      <c r="B23" s="38"/>
      <c r="C23" s="38"/>
      <c r="D23" s="38"/>
      <c r="E23" s="38"/>
      <c r="F23" s="38"/>
      <c r="G23" s="38"/>
      <c r="H23" s="38"/>
    </row>
    <row r="24" ht="15" customHeight="1" spans="1:8">
      <c r="A24" s="38"/>
      <c r="B24" s="38"/>
      <c r="C24" s="38"/>
      <c r="D24" s="38"/>
      <c r="E24" s="38"/>
      <c r="F24" s="38"/>
      <c r="G24" s="38"/>
      <c r="H24" s="38"/>
    </row>
    <row r="25" ht="15" customHeight="1" spans="1:8">
      <c r="A25" s="38"/>
      <c r="B25" s="38"/>
      <c r="C25" s="38"/>
      <c r="D25" s="38"/>
      <c r="E25" s="38"/>
      <c r="F25" s="38"/>
      <c r="G25" s="38"/>
      <c r="H25" s="38"/>
    </row>
    <row r="26" ht="15" customHeight="1" spans="1:8">
      <c r="A26" s="38"/>
      <c r="B26" s="38"/>
      <c r="C26" s="38"/>
      <c r="D26" s="38"/>
      <c r="E26" s="38"/>
      <c r="F26" s="38"/>
      <c r="G26" s="38"/>
      <c r="H26" s="38"/>
    </row>
    <row r="27" ht="15" customHeight="1" spans="1:8">
      <c r="A27" s="38"/>
      <c r="B27" s="38"/>
      <c r="C27" s="38"/>
      <c r="D27" s="38"/>
      <c r="E27" s="38"/>
      <c r="F27" s="38"/>
      <c r="G27" s="38"/>
      <c r="H27" s="38"/>
    </row>
    <row r="28" ht="15" customHeight="1" spans="1:8">
      <c r="A28" s="38"/>
      <c r="B28" s="38"/>
      <c r="C28" s="38"/>
      <c r="D28" s="38"/>
      <c r="E28" s="38"/>
      <c r="F28" s="38"/>
      <c r="G28" s="38"/>
      <c r="H28" s="38"/>
    </row>
    <row r="29" ht="15" customHeight="1" spans="1:8">
      <c r="A29" s="38"/>
      <c r="B29" s="38"/>
      <c r="C29" s="38"/>
      <c r="D29" s="38"/>
      <c r="E29" s="38"/>
      <c r="F29" s="38"/>
      <c r="G29" s="38"/>
      <c r="H29" s="38"/>
    </row>
    <row r="30" ht="15" customHeight="1" spans="1:8">
      <c r="A30" s="38"/>
      <c r="B30" s="38"/>
      <c r="C30" s="38"/>
      <c r="D30" s="38"/>
      <c r="E30" s="38"/>
      <c r="F30" s="38"/>
      <c r="G30" s="38"/>
      <c r="H30" s="38"/>
    </row>
    <row r="31" ht="15" customHeight="1" spans="1:8">
      <c r="A31" s="38"/>
      <c r="B31" s="38"/>
      <c r="C31" s="38"/>
      <c r="D31" s="38"/>
      <c r="E31" s="38"/>
      <c r="F31" s="38"/>
      <c r="G31" s="38"/>
      <c r="H31" s="38"/>
    </row>
    <row r="32" ht="15" customHeight="1" spans="1:8">
      <c r="A32" s="38"/>
      <c r="B32" s="38"/>
      <c r="C32" s="38"/>
      <c r="D32" s="38"/>
      <c r="E32" s="38"/>
      <c r="F32" s="38"/>
      <c r="G32" s="38"/>
      <c r="H32" s="38"/>
    </row>
    <row r="33" ht="15" customHeight="1" spans="1:8">
      <c r="A33" s="38"/>
      <c r="B33" s="38"/>
      <c r="C33" s="38"/>
      <c r="D33" s="38"/>
      <c r="E33" s="38"/>
      <c r="F33" s="38"/>
      <c r="G33" s="38"/>
      <c r="H33" s="38"/>
    </row>
    <row r="34" ht="15" customHeight="1" spans="1:8">
      <c r="A34" s="38"/>
      <c r="B34" s="38"/>
      <c r="C34" s="38"/>
      <c r="D34" s="38"/>
      <c r="E34" s="38"/>
      <c r="F34" s="38"/>
      <c r="G34" s="38"/>
      <c r="H34" s="38"/>
    </row>
    <row r="35" ht="15" customHeight="1" spans="1:8">
      <c r="A35" s="38"/>
      <c r="B35" s="38"/>
      <c r="C35" s="38"/>
      <c r="D35" s="38"/>
      <c r="E35" s="38"/>
      <c r="F35" s="38"/>
      <c r="G35" s="38"/>
      <c r="H35" s="38"/>
    </row>
    <row r="36" ht="15" customHeight="1" spans="1:8">
      <c r="A36" s="38"/>
      <c r="B36" s="38"/>
      <c r="C36" s="38"/>
      <c r="D36" s="38"/>
      <c r="E36" s="38"/>
      <c r="F36" s="38"/>
      <c r="G36" s="38"/>
      <c r="H36" s="38"/>
    </row>
    <row r="37" ht="15" customHeight="1" spans="1:8">
      <c r="A37" s="38"/>
      <c r="B37" s="38"/>
      <c r="C37" s="38"/>
      <c r="D37" s="38"/>
      <c r="E37" s="38"/>
      <c r="F37" s="38"/>
      <c r="G37" s="38"/>
      <c r="H37" s="38"/>
    </row>
    <row r="38" ht="15" customHeight="1" spans="1:8">
      <c r="A38" s="38"/>
      <c r="B38" s="38"/>
      <c r="C38" s="38"/>
      <c r="D38" s="38"/>
      <c r="E38" s="38"/>
      <c r="F38" s="38"/>
      <c r="G38" s="38"/>
      <c r="H38" s="38"/>
    </row>
    <row r="39" ht="15" customHeight="1" spans="1:8">
      <c r="A39" s="38"/>
      <c r="B39" s="38"/>
      <c r="C39" s="38"/>
      <c r="D39" s="38"/>
      <c r="E39" s="38"/>
      <c r="F39" s="38"/>
      <c r="G39" s="38"/>
      <c r="H39" s="38"/>
    </row>
    <row r="40" ht="15" customHeight="1" spans="1:8">
      <c r="A40" s="38"/>
      <c r="B40" s="38"/>
      <c r="C40" s="38"/>
      <c r="D40" s="38"/>
      <c r="E40" s="38"/>
      <c r="F40" s="38"/>
      <c r="G40" s="38"/>
      <c r="H40" s="38"/>
    </row>
    <row r="41" ht="15" customHeight="1" spans="1:8">
      <c r="A41" s="38"/>
      <c r="B41" s="38"/>
      <c r="C41" s="38"/>
      <c r="D41" s="38"/>
      <c r="E41" s="38"/>
      <c r="F41" s="38"/>
      <c r="G41" s="38"/>
      <c r="H41" s="38"/>
    </row>
    <row r="42" ht="15" customHeight="1" spans="1:8">
      <c r="A42" s="38"/>
      <c r="B42" s="38"/>
      <c r="C42" s="38"/>
      <c r="D42" s="38"/>
      <c r="E42" s="38"/>
      <c r="F42" s="38"/>
      <c r="G42" s="38"/>
      <c r="H42" s="38"/>
    </row>
    <row r="43" ht="15" customHeight="1" spans="1:8">
      <c r="A43" s="38"/>
      <c r="B43" s="38"/>
      <c r="C43" s="38"/>
      <c r="D43" s="38"/>
      <c r="E43" s="38"/>
      <c r="F43" s="38"/>
      <c r="G43" s="38"/>
      <c r="H43" s="38"/>
    </row>
    <row r="44" ht="15" customHeight="1" spans="1:8">
      <c r="A44" s="38"/>
      <c r="B44" s="38"/>
      <c r="C44" s="38"/>
      <c r="D44" s="38"/>
      <c r="E44" s="38"/>
      <c r="F44" s="38"/>
      <c r="G44" s="38"/>
      <c r="H44" s="38"/>
    </row>
    <row r="45" ht="15" customHeight="1" spans="1:8">
      <c r="A45" s="38"/>
      <c r="B45" s="38"/>
      <c r="C45" s="38"/>
      <c r="D45" s="38"/>
      <c r="E45" s="38"/>
      <c r="F45" s="38"/>
      <c r="G45" s="38"/>
      <c r="H45" s="38"/>
    </row>
  </sheetData>
  <mergeCells count="1">
    <mergeCell ref="A2:B2"/>
  </mergeCells>
  <pageMargins left="1.45625" right="0.984027777777778" top="0.984027777777778" bottom="0.786805555555556" header="0.297916666666667" footer="0.29791666666666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H48"/>
  <sheetViews>
    <sheetView showZeros="0" topLeftCell="A15" workbookViewId="0">
      <selection activeCell="E25" sqref="E25"/>
    </sheetView>
  </sheetViews>
  <sheetFormatPr defaultColWidth="9" defaultRowHeight="12.75" outlineLevelCol="7"/>
  <cols>
    <col min="1" max="1" width="29.625" style="372" customWidth="1"/>
    <col min="2" max="2" width="11.25" style="372" customWidth="1"/>
    <col min="3" max="3" width="10.75" style="372" customWidth="1"/>
    <col min="4" max="4" width="11.25" style="383" customWidth="1"/>
    <col min="5" max="5" width="19.25" style="372" customWidth="1"/>
    <col min="6" max="6" width="11.25" style="372" customWidth="1"/>
    <col min="7" max="7" width="11.25" style="384" customWidth="1"/>
    <col min="8" max="8" width="14.25" style="372" customWidth="1"/>
    <col min="9" max="9" width="9.5" style="372" customWidth="1"/>
    <col min="10" max="16384" width="9" style="372"/>
  </cols>
  <sheetData>
    <row r="1" ht="26.1" customHeight="1" spans="1:1">
      <c r="A1" s="76" t="s">
        <v>112</v>
      </c>
    </row>
    <row r="2" ht="39" customHeight="1" spans="1:8">
      <c r="A2" s="7" t="s">
        <v>113</v>
      </c>
      <c r="B2" s="385"/>
      <c r="C2" s="7"/>
      <c r="D2" s="7"/>
      <c r="E2" s="7"/>
      <c r="F2" s="7"/>
      <c r="G2" s="374"/>
      <c r="H2" s="7"/>
    </row>
    <row r="3" ht="27" customHeight="1" spans="2:8">
      <c r="B3" s="77"/>
      <c r="C3" s="77"/>
      <c r="D3" s="77"/>
      <c r="E3" s="77"/>
      <c r="F3" s="77"/>
      <c r="G3" s="386"/>
      <c r="H3" s="112" t="s">
        <v>49</v>
      </c>
    </row>
    <row r="4" s="190" customFormat="1" ht="30" customHeight="1" spans="1:8">
      <c r="A4" s="118" t="s">
        <v>50</v>
      </c>
      <c r="B4" s="144" t="s">
        <v>51</v>
      </c>
      <c r="C4" s="144" t="s">
        <v>52</v>
      </c>
      <c r="D4" s="144" t="s">
        <v>53</v>
      </c>
      <c r="E4" s="118" t="s">
        <v>54</v>
      </c>
      <c r="F4" s="118"/>
      <c r="G4" s="376" t="s">
        <v>55</v>
      </c>
      <c r="H4" s="118"/>
    </row>
    <row r="5" s="190" customFormat="1" ht="30" customHeight="1" spans="1:8">
      <c r="A5" s="118"/>
      <c r="B5" s="144"/>
      <c r="C5" s="118"/>
      <c r="D5" s="118"/>
      <c r="E5" s="118" t="s">
        <v>56</v>
      </c>
      <c r="F5" s="118" t="s">
        <v>57</v>
      </c>
      <c r="G5" s="376" t="s">
        <v>58</v>
      </c>
      <c r="H5" s="118" t="s">
        <v>57</v>
      </c>
    </row>
    <row r="6" s="382" customFormat="1" ht="30" customHeight="1" spans="1:8">
      <c r="A6" s="387" t="s">
        <v>59</v>
      </c>
      <c r="B6" s="118">
        <f>SUM(B7:B20)</f>
        <v>34619</v>
      </c>
      <c r="C6" s="118">
        <f>SUM(C7:C20)</f>
        <v>36800</v>
      </c>
      <c r="D6" s="118">
        <f>SUM(D7:D20)</f>
        <v>38070</v>
      </c>
      <c r="E6" s="376">
        <f t="shared" ref="E6:E18" si="0">SUM(D6/C6*100)</f>
        <v>103.451086956522</v>
      </c>
      <c r="F6" s="118">
        <f t="shared" ref="F6:F29" si="1">D6-C6</f>
        <v>1270</v>
      </c>
      <c r="G6" s="376">
        <f t="shared" ref="G6:G19" si="2">(D6-B6)/B6%</f>
        <v>9.96851439960715</v>
      </c>
      <c r="H6" s="118">
        <f t="shared" ref="H6:H29" si="3">D6-B6</f>
        <v>3451</v>
      </c>
    </row>
    <row r="7" ht="30" customHeight="1" spans="1:8">
      <c r="A7" s="145" t="s">
        <v>60</v>
      </c>
      <c r="B7" s="117">
        <v>6114</v>
      </c>
      <c r="C7" s="117">
        <v>7550</v>
      </c>
      <c r="D7" s="117">
        <v>7847</v>
      </c>
      <c r="E7" s="148">
        <f t="shared" si="0"/>
        <v>103.933774834437</v>
      </c>
      <c r="F7" s="117">
        <f t="shared" si="1"/>
        <v>297</v>
      </c>
      <c r="G7" s="378">
        <f t="shared" si="2"/>
        <v>28.3447824664704</v>
      </c>
      <c r="H7" s="117">
        <f t="shared" si="3"/>
        <v>1733</v>
      </c>
    </row>
    <row r="8" ht="30" customHeight="1" spans="1:8">
      <c r="A8" s="145" t="s">
        <v>61</v>
      </c>
      <c r="B8" s="117">
        <v>1500</v>
      </c>
      <c r="C8" s="117">
        <v>2100</v>
      </c>
      <c r="D8" s="117">
        <v>2655</v>
      </c>
      <c r="E8" s="148">
        <f t="shared" si="0"/>
        <v>126.428571428571</v>
      </c>
      <c r="F8" s="117">
        <f t="shared" si="1"/>
        <v>555</v>
      </c>
      <c r="G8" s="378">
        <f t="shared" si="2"/>
        <v>77</v>
      </c>
      <c r="H8" s="117">
        <f t="shared" si="3"/>
        <v>1155</v>
      </c>
    </row>
    <row r="9" ht="30" customHeight="1" spans="1:8">
      <c r="A9" s="145" t="s">
        <v>62</v>
      </c>
      <c r="B9" s="117">
        <v>1021</v>
      </c>
      <c r="C9" s="117">
        <v>1500</v>
      </c>
      <c r="D9" s="117">
        <v>930</v>
      </c>
      <c r="E9" s="148">
        <f t="shared" si="0"/>
        <v>62</v>
      </c>
      <c r="F9" s="117">
        <f t="shared" si="1"/>
        <v>-570</v>
      </c>
      <c r="G9" s="378">
        <f t="shared" si="2"/>
        <v>-8.9128305582762</v>
      </c>
      <c r="H9" s="117">
        <f t="shared" si="3"/>
        <v>-91</v>
      </c>
    </row>
    <row r="10" ht="30" customHeight="1" spans="1:8">
      <c r="A10" s="145" t="s">
        <v>63</v>
      </c>
      <c r="B10" s="117">
        <v>122</v>
      </c>
      <c r="C10" s="117">
        <v>150</v>
      </c>
      <c r="D10" s="117">
        <v>147</v>
      </c>
      <c r="E10" s="148">
        <f t="shared" si="0"/>
        <v>98</v>
      </c>
      <c r="F10" s="117">
        <f t="shared" si="1"/>
        <v>-3</v>
      </c>
      <c r="G10" s="378">
        <f t="shared" si="2"/>
        <v>20.4918032786885</v>
      </c>
      <c r="H10" s="117">
        <f t="shared" si="3"/>
        <v>25</v>
      </c>
    </row>
    <row r="11" ht="30" customHeight="1" spans="1:8">
      <c r="A11" s="145" t="s">
        <v>64</v>
      </c>
      <c r="B11" s="117">
        <v>743</v>
      </c>
      <c r="C11" s="117">
        <v>900</v>
      </c>
      <c r="D11" s="117">
        <v>1088</v>
      </c>
      <c r="E11" s="148">
        <f t="shared" si="0"/>
        <v>120.888888888889</v>
      </c>
      <c r="F11" s="117">
        <f t="shared" si="1"/>
        <v>188</v>
      </c>
      <c r="G11" s="378">
        <f t="shared" si="2"/>
        <v>46.4333781965007</v>
      </c>
      <c r="H11" s="117">
        <f t="shared" si="3"/>
        <v>345</v>
      </c>
    </row>
    <row r="12" ht="30" customHeight="1" spans="1:8">
      <c r="A12" s="145" t="s">
        <v>65</v>
      </c>
      <c r="B12" s="117">
        <v>626</v>
      </c>
      <c r="C12" s="117">
        <v>800</v>
      </c>
      <c r="D12" s="117">
        <v>1079</v>
      </c>
      <c r="E12" s="148">
        <f t="shared" si="0"/>
        <v>134.875</v>
      </c>
      <c r="F12" s="117">
        <f t="shared" si="1"/>
        <v>279</v>
      </c>
      <c r="G12" s="378">
        <f t="shared" si="2"/>
        <v>72.3642172523962</v>
      </c>
      <c r="H12" s="117">
        <f t="shared" si="3"/>
        <v>453</v>
      </c>
    </row>
    <row r="13" s="382" customFormat="1" ht="30" customHeight="1" spans="1:8">
      <c r="A13" s="145" t="s">
        <v>66</v>
      </c>
      <c r="B13" s="117">
        <v>783</v>
      </c>
      <c r="C13" s="117">
        <v>900</v>
      </c>
      <c r="D13" s="117">
        <v>1124</v>
      </c>
      <c r="E13" s="148">
        <f t="shared" si="0"/>
        <v>124.888888888889</v>
      </c>
      <c r="F13" s="117">
        <f t="shared" si="1"/>
        <v>224</v>
      </c>
      <c r="G13" s="378">
        <f t="shared" si="2"/>
        <v>43.5504469987229</v>
      </c>
      <c r="H13" s="117">
        <f t="shared" si="3"/>
        <v>341</v>
      </c>
    </row>
    <row r="14" ht="30" customHeight="1" spans="1:8">
      <c r="A14" s="145" t="s">
        <v>67</v>
      </c>
      <c r="B14" s="117">
        <v>5456</v>
      </c>
      <c r="C14" s="117">
        <v>6200</v>
      </c>
      <c r="D14" s="117">
        <v>7913</v>
      </c>
      <c r="E14" s="148">
        <f t="shared" si="0"/>
        <v>127.629032258065</v>
      </c>
      <c r="F14" s="117">
        <f t="shared" si="1"/>
        <v>1713</v>
      </c>
      <c r="G14" s="378">
        <f t="shared" si="2"/>
        <v>45.032991202346</v>
      </c>
      <c r="H14" s="117">
        <f t="shared" si="3"/>
        <v>2457</v>
      </c>
    </row>
    <row r="15" ht="30" customHeight="1" spans="1:8">
      <c r="A15" s="145" t="s">
        <v>68</v>
      </c>
      <c r="B15" s="117">
        <v>653</v>
      </c>
      <c r="C15" s="117">
        <v>700</v>
      </c>
      <c r="D15" s="117">
        <v>612</v>
      </c>
      <c r="E15" s="148">
        <f t="shared" si="0"/>
        <v>87.4285714285714</v>
      </c>
      <c r="F15" s="117">
        <f t="shared" si="1"/>
        <v>-88</v>
      </c>
      <c r="G15" s="378">
        <f t="shared" si="2"/>
        <v>-6.27871362940276</v>
      </c>
      <c r="H15" s="117">
        <f t="shared" si="3"/>
        <v>-41</v>
      </c>
    </row>
    <row r="16" ht="30" customHeight="1" spans="1:8">
      <c r="A16" s="145" t="s">
        <v>69</v>
      </c>
      <c r="B16" s="117">
        <v>1811</v>
      </c>
      <c r="C16" s="117">
        <v>2000</v>
      </c>
      <c r="D16" s="117">
        <v>2845</v>
      </c>
      <c r="E16" s="148">
        <f t="shared" si="0"/>
        <v>142.25</v>
      </c>
      <c r="F16" s="117">
        <f t="shared" si="1"/>
        <v>845</v>
      </c>
      <c r="G16" s="378">
        <f t="shared" si="2"/>
        <v>57.0955273329652</v>
      </c>
      <c r="H16" s="117">
        <f t="shared" si="3"/>
        <v>1034</v>
      </c>
    </row>
    <row r="17" ht="30" customHeight="1" spans="1:8">
      <c r="A17" s="145" t="s">
        <v>70</v>
      </c>
      <c r="B17" s="117">
        <v>6723</v>
      </c>
      <c r="C17" s="117">
        <v>5000</v>
      </c>
      <c r="D17" s="117">
        <v>3764</v>
      </c>
      <c r="E17" s="148">
        <f t="shared" si="0"/>
        <v>75.28</v>
      </c>
      <c r="F17" s="117">
        <f t="shared" si="1"/>
        <v>-1236</v>
      </c>
      <c r="G17" s="378">
        <f t="shared" si="2"/>
        <v>-44.0130893946155</v>
      </c>
      <c r="H17" s="117">
        <f t="shared" si="3"/>
        <v>-2959</v>
      </c>
    </row>
    <row r="18" ht="30" customHeight="1" spans="1:8">
      <c r="A18" s="145" t="s">
        <v>71</v>
      </c>
      <c r="B18" s="117">
        <v>9066</v>
      </c>
      <c r="C18" s="117">
        <v>9000</v>
      </c>
      <c r="D18" s="117">
        <v>8040</v>
      </c>
      <c r="E18" s="148">
        <f t="shared" si="0"/>
        <v>89.3333333333333</v>
      </c>
      <c r="F18" s="117">
        <f t="shared" si="1"/>
        <v>-960</v>
      </c>
      <c r="G18" s="378">
        <f t="shared" si="2"/>
        <v>-11.3170086035738</v>
      </c>
      <c r="H18" s="117">
        <f t="shared" si="3"/>
        <v>-1026</v>
      </c>
    </row>
    <row r="19" customFormat="1" ht="30" customHeight="1" spans="1:8">
      <c r="A19" s="145" t="s">
        <v>72</v>
      </c>
      <c r="B19" s="117">
        <v>1</v>
      </c>
      <c r="C19" s="117"/>
      <c r="D19" s="117">
        <v>6</v>
      </c>
      <c r="E19" s="148"/>
      <c r="F19" s="117">
        <f t="shared" si="1"/>
        <v>6</v>
      </c>
      <c r="G19" s="378">
        <f t="shared" si="2"/>
        <v>500</v>
      </c>
      <c r="H19" s="117">
        <f t="shared" si="3"/>
        <v>5</v>
      </c>
    </row>
    <row r="20" customFormat="1" ht="30" customHeight="1" spans="1:8">
      <c r="A20" s="145" t="s">
        <v>73</v>
      </c>
      <c r="B20" s="117"/>
      <c r="C20" s="117"/>
      <c r="D20" s="117">
        <v>20</v>
      </c>
      <c r="E20" s="148"/>
      <c r="F20" s="117">
        <f t="shared" si="1"/>
        <v>20</v>
      </c>
      <c r="G20" s="378"/>
      <c r="H20" s="117">
        <f t="shared" si="3"/>
        <v>20</v>
      </c>
    </row>
    <row r="21" s="382" customFormat="1" ht="30" customHeight="1" spans="1:8">
      <c r="A21" s="387" t="s">
        <v>74</v>
      </c>
      <c r="B21" s="118">
        <f>SUM(B22:B28)</f>
        <v>1929</v>
      </c>
      <c r="C21" s="118">
        <f>SUM(C22:C28)</f>
        <v>2310</v>
      </c>
      <c r="D21" s="118">
        <f>SUM(D22:D28)</f>
        <v>2178</v>
      </c>
      <c r="E21" s="171">
        <f t="shared" ref="E21:E24" si="4">SUM(D21/C21*100)</f>
        <v>94.2857142857143</v>
      </c>
      <c r="F21" s="118">
        <f t="shared" si="1"/>
        <v>-132</v>
      </c>
      <c r="G21" s="376">
        <f t="shared" ref="G21:G27" si="5">(D21-B21)/B21%</f>
        <v>12.9082426127527</v>
      </c>
      <c r="H21" s="118">
        <f t="shared" si="3"/>
        <v>249</v>
      </c>
    </row>
    <row r="22" ht="30" customHeight="1" spans="1:8">
      <c r="A22" s="145" t="s">
        <v>75</v>
      </c>
      <c r="B22" s="117">
        <v>1014</v>
      </c>
      <c r="C22" s="117">
        <v>1200</v>
      </c>
      <c r="D22" s="117">
        <v>1610</v>
      </c>
      <c r="E22" s="148">
        <f t="shared" si="4"/>
        <v>134.166666666667</v>
      </c>
      <c r="F22" s="117">
        <f t="shared" si="1"/>
        <v>410</v>
      </c>
      <c r="G22" s="378">
        <f t="shared" si="5"/>
        <v>58.7771203155819</v>
      </c>
      <c r="H22" s="117">
        <f t="shared" si="3"/>
        <v>596</v>
      </c>
    </row>
    <row r="23" ht="30" customHeight="1" spans="1:8">
      <c r="A23" s="145" t="s">
        <v>76</v>
      </c>
      <c r="B23" s="117">
        <v>504</v>
      </c>
      <c r="C23" s="117">
        <v>600</v>
      </c>
      <c r="D23" s="117">
        <v>6</v>
      </c>
      <c r="E23" s="148">
        <f t="shared" si="4"/>
        <v>1</v>
      </c>
      <c r="F23" s="117">
        <f t="shared" si="1"/>
        <v>-594</v>
      </c>
      <c r="G23" s="378">
        <f t="shared" si="5"/>
        <v>-98.8095238095238</v>
      </c>
      <c r="H23" s="117">
        <f t="shared" si="3"/>
        <v>-498</v>
      </c>
    </row>
    <row r="24" ht="30" customHeight="1" spans="1:8">
      <c r="A24" s="145" t="s">
        <v>77</v>
      </c>
      <c r="B24" s="117">
        <v>210</v>
      </c>
      <c r="C24" s="117">
        <v>300</v>
      </c>
      <c r="D24" s="117">
        <v>275</v>
      </c>
      <c r="E24" s="148">
        <f t="shared" si="4"/>
        <v>91.6666666666667</v>
      </c>
      <c r="F24" s="117">
        <f t="shared" si="1"/>
        <v>-25</v>
      </c>
      <c r="G24" s="378">
        <f t="shared" si="5"/>
        <v>30.952380952381</v>
      </c>
      <c r="H24" s="117">
        <f t="shared" si="3"/>
        <v>65</v>
      </c>
    </row>
    <row r="25" ht="30" customHeight="1" spans="1:8">
      <c r="A25" s="388" t="s">
        <v>78</v>
      </c>
      <c r="B25" s="117">
        <v>90</v>
      </c>
      <c r="C25" s="117"/>
      <c r="D25" s="117"/>
      <c r="E25" s="148">
        <v>0</v>
      </c>
      <c r="F25" s="117">
        <f t="shared" si="1"/>
        <v>0</v>
      </c>
      <c r="G25" s="378">
        <f t="shared" si="5"/>
        <v>-100</v>
      </c>
      <c r="H25" s="117">
        <f t="shared" si="3"/>
        <v>-90</v>
      </c>
    </row>
    <row r="26" ht="30" customHeight="1" spans="1:8">
      <c r="A26" s="313" t="s">
        <v>79</v>
      </c>
      <c r="B26" s="117">
        <v>22</v>
      </c>
      <c r="C26" s="117">
        <v>210</v>
      </c>
      <c r="D26" s="117">
        <v>277</v>
      </c>
      <c r="E26" s="148">
        <f>SUM(D26/C26*100)</f>
        <v>131.904761904762</v>
      </c>
      <c r="F26" s="117">
        <f t="shared" si="1"/>
        <v>67</v>
      </c>
      <c r="G26" s="378">
        <f t="shared" si="5"/>
        <v>1159.09090909091</v>
      </c>
      <c r="H26" s="117">
        <f t="shared" si="3"/>
        <v>255</v>
      </c>
    </row>
    <row r="27" ht="30" customHeight="1" spans="1:8">
      <c r="A27" s="313" t="s">
        <v>80</v>
      </c>
      <c r="B27" s="117">
        <v>89</v>
      </c>
      <c r="C27" s="117"/>
      <c r="D27" s="117">
        <v>9</v>
      </c>
      <c r="E27" s="148"/>
      <c r="F27" s="117">
        <f t="shared" si="1"/>
        <v>9</v>
      </c>
      <c r="G27" s="378">
        <f t="shared" si="5"/>
        <v>-89.8876404494382</v>
      </c>
      <c r="H27" s="117">
        <f t="shared" si="3"/>
        <v>-80</v>
      </c>
    </row>
    <row r="28" ht="30" customHeight="1" spans="1:8">
      <c r="A28" s="313" t="s">
        <v>114</v>
      </c>
      <c r="B28" s="117"/>
      <c r="C28" s="117"/>
      <c r="D28" s="117">
        <v>1</v>
      </c>
      <c r="E28" s="148"/>
      <c r="F28" s="117">
        <f t="shared" si="1"/>
        <v>1</v>
      </c>
      <c r="G28" s="378"/>
      <c r="H28" s="117">
        <f t="shared" si="3"/>
        <v>1</v>
      </c>
    </row>
    <row r="29" ht="30" customHeight="1" spans="1:8">
      <c r="A29" s="118" t="s">
        <v>82</v>
      </c>
      <c r="B29" s="118">
        <f>SUM(B6,B21)</f>
        <v>36548</v>
      </c>
      <c r="C29" s="118">
        <f>SUM(C6,C21)</f>
        <v>39110</v>
      </c>
      <c r="D29" s="118">
        <f>SUM(D6,D21)</f>
        <v>40248</v>
      </c>
      <c r="E29" s="389">
        <f>D29/C29%</f>
        <v>102.909741754027</v>
      </c>
      <c r="F29" s="118">
        <f t="shared" si="1"/>
        <v>1138</v>
      </c>
      <c r="G29" s="376">
        <f>(D29-B29)/B29%</f>
        <v>10.1236729780015</v>
      </c>
      <c r="H29" s="118">
        <f t="shared" si="3"/>
        <v>3700</v>
      </c>
    </row>
    <row r="30" ht="15" customHeight="1" spans="1:8">
      <c r="A30" s="243"/>
      <c r="B30" s="243"/>
      <c r="C30" s="243"/>
      <c r="D30" s="390"/>
      <c r="E30" s="243"/>
      <c r="F30" s="243"/>
      <c r="G30" s="391"/>
      <c r="H30" s="243"/>
    </row>
    <row r="31" ht="15" customHeight="1" spans="1:8">
      <c r="A31" s="243"/>
      <c r="B31" s="243"/>
      <c r="C31" s="243"/>
      <c r="D31" s="390"/>
      <c r="E31" s="243"/>
      <c r="F31" s="243"/>
      <c r="G31" s="391"/>
      <c r="H31" s="243"/>
    </row>
    <row r="32" ht="15" customHeight="1" spans="1:8">
      <c r="A32" s="243"/>
      <c r="B32" s="243"/>
      <c r="C32" s="243"/>
      <c r="D32" s="390"/>
      <c r="E32" s="243"/>
      <c r="F32" s="243"/>
      <c r="G32" s="391"/>
      <c r="H32" s="243"/>
    </row>
    <row r="33" ht="15" customHeight="1" spans="1:8">
      <c r="A33" s="243"/>
      <c r="B33" s="243"/>
      <c r="C33" s="243"/>
      <c r="D33" s="390"/>
      <c r="E33" s="243"/>
      <c r="F33" s="243"/>
      <c r="G33" s="391"/>
      <c r="H33" s="243"/>
    </row>
    <row r="34" ht="15" customHeight="1" spans="1:8">
      <c r="A34" s="243"/>
      <c r="B34" s="243"/>
      <c r="C34" s="243"/>
      <c r="D34" s="390"/>
      <c r="E34" s="243"/>
      <c r="F34" s="243"/>
      <c r="G34" s="391"/>
      <c r="H34" s="243"/>
    </row>
    <row r="35" ht="15" customHeight="1" spans="1:8">
      <c r="A35" s="243"/>
      <c r="B35" s="243"/>
      <c r="C35" s="243"/>
      <c r="D35" s="390"/>
      <c r="E35" s="243"/>
      <c r="F35" s="243"/>
      <c r="G35" s="391"/>
      <c r="H35" s="243"/>
    </row>
    <row r="36" ht="15" customHeight="1" spans="1:8">
      <c r="A36" s="243"/>
      <c r="B36" s="243"/>
      <c r="C36" s="243"/>
      <c r="D36" s="390"/>
      <c r="E36" s="243"/>
      <c r="F36" s="243"/>
      <c r="G36" s="391"/>
      <c r="H36" s="243"/>
    </row>
    <row r="37" ht="15" customHeight="1" spans="1:8">
      <c r="A37" s="243"/>
      <c r="B37" s="243"/>
      <c r="C37" s="243"/>
      <c r="D37" s="390"/>
      <c r="E37" s="243"/>
      <c r="F37" s="243"/>
      <c r="G37" s="391"/>
      <c r="H37" s="243"/>
    </row>
    <row r="38" ht="15" customHeight="1" spans="1:8">
      <c r="A38" s="243"/>
      <c r="B38" s="243"/>
      <c r="C38" s="243"/>
      <c r="D38" s="390"/>
      <c r="E38" s="243"/>
      <c r="F38" s="243"/>
      <c r="G38" s="391"/>
      <c r="H38" s="243"/>
    </row>
    <row r="39" ht="15" customHeight="1" spans="1:8">
      <c r="A39" s="243"/>
      <c r="B39" s="243"/>
      <c r="C39" s="243"/>
      <c r="D39" s="390"/>
      <c r="E39" s="243"/>
      <c r="F39" s="243"/>
      <c r="G39" s="391"/>
      <c r="H39" s="243"/>
    </row>
    <row r="40" ht="15" customHeight="1" spans="1:8">
      <c r="A40" s="243"/>
      <c r="B40" s="243"/>
      <c r="C40" s="243"/>
      <c r="D40" s="390"/>
      <c r="E40" s="243"/>
      <c r="F40" s="243"/>
      <c r="G40" s="391"/>
      <c r="H40" s="243"/>
    </row>
    <row r="41" ht="15" customHeight="1" spans="1:8">
      <c r="A41" s="243"/>
      <c r="B41" s="243"/>
      <c r="C41" s="243"/>
      <c r="D41" s="390"/>
      <c r="E41" s="243"/>
      <c r="F41" s="243"/>
      <c r="G41" s="391"/>
      <c r="H41" s="243"/>
    </row>
    <row r="42" ht="15" customHeight="1" spans="1:8">
      <c r="A42" s="243"/>
      <c r="B42" s="243"/>
      <c r="C42" s="243"/>
      <c r="D42" s="390"/>
      <c r="E42" s="243"/>
      <c r="F42" s="243"/>
      <c r="G42" s="391"/>
      <c r="H42" s="243"/>
    </row>
    <row r="43" ht="15" customHeight="1" spans="1:8">
      <c r="A43" s="243"/>
      <c r="B43" s="243"/>
      <c r="C43" s="243"/>
      <c r="D43" s="390"/>
      <c r="E43" s="243"/>
      <c r="F43" s="243"/>
      <c r="G43" s="391"/>
      <c r="H43" s="243"/>
    </row>
    <row r="44" ht="15" customHeight="1" spans="1:8">
      <c r="A44" s="243"/>
      <c r="B44" s="243"/>
      <c r="C44" s="243"/>
      <c r="D44" s="390"/>
      <c r="E44" s="243"/>
      <c r="F44" s="243"/>
      <c r="G44" s="391"/>
      <c r="H44" s="243"/>
    </row>
    <row r="45" ht="15" customHeight="1" spans="1:8">
      <c r="A45" s="243"/>
      <c r="B45" s="243"/>
      <c r="C45" s="243"/>
      <c r="D45" s="390"/>
      <c r="E45" s="243"/>
      <c r="F45" s="243"/>
      <c r="G45" s="391"/>
      <c r="H45" s="243"/>
    </row>
    <row r="46" ht="15" customHeight="1" spans="1:8">
      <c r="A46" s="243"/>
      <c r="B46" s="243"/>
      <c r="C46" s="243"/>
      <c r="D46" s="390"/>
      <c r="E46" s="243"/>
      <c r="F46" s="243"/>
      <c r="G46" s="391"/>
      <c r="H46" s="243"/>
    </row>
    <row r="47" ht="15" customHeight="1" spans="1:8">
      <c r="A47" s="243"/>
      <c r="B47" s="243"/>
      <c r="C47" s="243"/>
      <c r="D47" s="390"/>
      <c r="E47" s="243"/>
      <c r="F47" s="243"/>
      <c r="G47" s="391"/>
      <c r="H47" s="243"/>
    </row>
    <row r="48" ht="15" customHeight="1" spans="1:8">
      <c r="A48" s="243"/>
      <c r="B48" s="243"/>
      <c r="C48" s="243"/>
      <c r="D48" s="390"/>
      <c r="E48" s="243"/>
      <c r="F48" s="243"/>
      <c r="G48" s="391"/>
      <c r="H48" s="243"/>
    </row>
  </sheetData>
  <mergeCells count="7">
    <mergeCell ref="A2:H2"/>
    <mergeCell ref="E4:F4"/>
    <mergeCell ref="G4:H4"/>
    <mergeCell ref="A4:A5"/>
    <mergeCell ref="B4:B5"/>
    <mergeCell ref="C4:C5"/>
    <mergeCell ref="D4:D5"/>
  </mergeCells>
  <printOptions horizontalCentered="1"/>
  <pageMargins left="0.984027777777778" right="0.984027777777778" top="0.747916666666667" bottom="0.511805555555556" header="0.354166666666667" footer="0.196527777777778"/>
  <pageSetup paperSize="9" scale="97" orientation="landscape" verticalDpi="180"/>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H43"/>
  <sheetViews>
    <sheetView showZeros="0" tabSelected="1" workbookViewId="0">
      <selection activeCell="C13" sqref="C13"/>
    </sheetView>
  </sheetViews>
  <sheetFormatPr defaultColWidth="9" defaultRowHeight="14.25" outlineLevelCol="7"/>
  <cols>
    <col min="1" max="1" width="55.5" customWidth="1"/>
    <col min="2" max="2" width="20.5" customWidth="1"/>
    <col min="3" max="3" width="21.25" customWidth="1"/>
    <col min="4" max="4" width="17.125" style="25" customWidth="1"/>
  </cols>
  <sheetData>
    <row r="1" ht="27" customHeight="1" spans="1:1">
      <c r="A1" s="6" t="s">
        <v>924</v>
      </c>
    </row>
    <row r="2" ht="36" customHeight="1" spans="1:8">
      <c r="A2" s="7" t="s">
        <v>925</v>
      </c>
      <c r="B2" s="7"/>
      <c r="C2" s="7"/>
      <c r="D2" s="7"/>
      <c r="E2" s="8"/>
      <c r="F2" s="8"/>
      <c r="G2" s="8"/>
      <c r="H2" s="8"/>
    </row>
    <row r="3" s="2" customFormat="1" ht="27" customHeight="1" spans="1:8">
      <c r="A3" s="6"/>
      <c r="B3" s="9"/>
      <c r="C3" s="9"/>
      <c r="D3" s="34" t="s">
        <v>49</v>
      </c>
      <c r="E3" s="11"/>
      <c r="F3" s="11"/>
      <c r="G3" s="11"/>
      <c r="H3" s="11"/>
    </row>
    <row r="4" s="3" customFormat="1" ht="30" customHeight="1" spans="1:8">
      <c r="A4" s="12" t="s">
        <v>926</v>
      </c>
      <c r="B4" s="12" t="s">
        <v>86</v>
      </c>
      <c r="C4" s="12" t="s">
        <v>87</v>
      </c>
      <c r="D4" s="12" t="s">
        <v>891</v>
      </c>
      <c r="E4" s="13"/>
      <c r="F4" s="13"/>
      <c r="G4" s="13"/>
      <c r="H4" s="13"/>
    </row>
    <row r="5" s="4" customFormat="1" ht="21.95" customHeight="1" spans="1:8">
      <c r="A5" s="14" t="s">
        <v>927</v>
      </c>
      <c r="B5" s="27"/>
      <c r="C5" s="27"/>
      <c r="D5" s="16"/>
      <c r="E5" s="17"/>
      <c r="F5" s="17"/>
      <c r="G5" s="17"/>
      <c r="H5" s="17"/>
    </row>
    <row r="6" s="4" customFormat="1" ht="21.95" customHeight="1" spans="1:8">
      <c r="A6" s="14" t="s">
        <v>928</v>
      </c>
      <c r="B6" s="27"/>
      <c r="C6" s="27"/>
      <c r="D6" s="16"/>
      <c r="E6" s="17"/>
      <c r="F6" s="17"/>
      <c r="G6" s="17"/>
      <c r="H6" s="17"/>
    </row>
    <row r="7" s="4" customFormat="1" ht="24.95" customHeight="1" spans="1:8">
      <c r="A7" s="14" t="s">
        <v>929</v>
      </c>
      <c r="B7" s="27"/>
      <c r="C7" s="27"/>
      <c r="D7" s="16"/>
      <c r="E7" s="17"/>
      <c r="F7" s="17"/>
      <c r="G7" s="17"/>
      <c r="H7" s="17"/>
    </row>
    <row r="8" s="4" customFormat="1" ht="23.1" customHeight="1" spans="1:8">
      <c r="A8" s="14" t="s">
        <v>930</v>
      </c>
      <c r="B8" s="27"/>
      <c r="C8" s="27"/>
      <c r="D8" s="16"/>
      <c r="E8" s="17"/>
      <c r="F8" s="17"/>
      <c r="G8" s="17"/>
      <c r="H8" s="17"/>
    </row>
    <row r="9" s="4" customFormat="1" ht="27" customHeight="1" spans="1:8">
      <c r="A9" s="14" t="s">
        <v>931</v>
      </c>
      <c r="B9" s="27"/>
      <c r="C9" s="27"/>
      <c r="D9" s="16"/>
      <c r="E9" s="17"/>
      <c r="F9" s="17"/>
      <c r="G9" s="17"/>
      <c r="H9" s="17"/>
    </row>
    <row r="10" s="4" customFormat="1" ht="24" customHeight="1" spans="1:8">
      <c r="A10" s="14" t="s">
        <v>932</v>
      </c>
      <c r="B10" s="27"/>
      <c r="C10" s="27"/>
      <c r="D10" s="16"/>
      <c r="E10" s="17"/>
      <c r="F10" s="17"/>
      <c r="G10" s="17"/>
      <c r="H10" s="17"/>
    </row>
    <row r="11" s="4" customFormat="1" ht="21" customHeight="1" spans="1:8">
      <c r="A11" s="14" t="s">
        <v>933</v>
      </c>
      <c r="B11" s="27"/>
      <c r="C11" s="27"/>
      <c r="D11" s="16"/>
      <c r="E11" s="17"/>
      <c r="F11" s="17"/>
      <c r="G11" s="17"/>
      <c r="H11" s="17"/>
    </row>
    <row r="12" s="4" customFormat="1" ht="21.95" customHeight="1" spans="1:8">
      <c r="A12" s="14" t="s">
        <v>934</v>
      </c>
      <c r="B12" s="27"/>
      <c r="C12" s="27"/>
      <c r="D12" s="16"/>
      <c r="E12" s="17"/>
      <c r="F12" s="17"/>
      <c r="G12" s="17"/>
      <c r="H12" s="17"/>
    </row>
    <row r="13" s="4" customFormat="1" ht="24" customHeight="1" spans="1:8">
      <c r="A13" s="14" t="s">
        <v>935</v>
      </c>
      <c r="B13" s="23">
        <v>3721</v>
      </c>
      <c r="C13" s="23">
        <v>4448</v>
      </c>
      <c r="D13" s="28">
        <f>(C13/B13-1)*100</f>
        <v>19.537758667025</v>
      </c>
      <c r="E13" s="17"/>
      <c r="F13" s="17"/>
      <c r="G13" s="17"/>
      <c r="H13" s="17"/>
    </row>
    <row r="14" s="4" customFormat="1" ht="24" customHeight="1" spans="1:8">
      <c r="A14" s="14" t="s">
        <v>936</v>
      </c>
      <c r="B14" s="27"/>
      <c r="C14" s="27"/>
      <c r="D14" s="16"/>
      <c r="E14" s="17"/>
      <c r="F14" s="17"/>
      <c r="G14" s="17"/>
      <c r="H14" s="17"/>
    </row>
    <row r="15" s="4" customFormat="1" ht="26.1" customHeight="1" spans="1:8">
      <c r="A15" s="14" t="s">
        <v>937</v>
      </c>
      <c r="B15" s="27"/>
      <c r="C15" s="27"/>
      <c r="D15" s="16"/>
      <c r="E15" s="17"/>
      <c r="F15" s="17"/>
      <c r="G15" s="17"/>
      <c r="H15" s="17"/>
    </row>
    <row r="16" s="5" customFormat="1" ht="21" customHeight="1" spans="1:8">
      <c r="A16" s="29" t="s">
        <v>823</v>
      </c>
      <c r="B16" s="20">
        <f>SUM(B5:B15)</f>
        <v>3721</v>
      </c>
      <c r="C16" s="20">
        <f>SUM(C5:C15)</f>
        <v>4448</v>
      </c>
      <c r="D16" s="30">
        <f t="shared" ref="D16:D17" si="0">(C16/B16-1)*100</f>
        <v>19.537758667025</v>
      </c>
      <c r="E16" s="22"/>
      <c r="F16" s="22"/>
      <c r="G16" s="22"/>
      <c r="H16" s="22"/>
    </row>
    <row r="17" s="4" customFormat="1" ht="18.95" customHeight="1" spans="1:8">
      <c r="A17" s="14" t="s">
        <v>824</v>
      </c>
      <c r="B17" s="23">
        <v>1715</v>
      </c>
      <c r="C17" s="23">
        <v>2372</v>
      </c>
      <c r="D17" s="28">
        <f t="shared" si="0"/>
        <v>38.3090379008746</v>
      </c>
      <c r="E17" s="17"/>
      <c r="F17" s="17"/>
      <c r="G17" s="17"/>
      <c r="H17" s="17"/>
    </row>
    <row r="18" s="4" customFormat="1" ht="24" customHeight="1" spans="1:8">
      <c r="A18" s="14" t="s">
        <v>938</v>
      </c>
      <c r="B18" s="23"/>
      <c r="C18" s="23"/>
      <c r="D18" s="16"/>
      <c r="E18" s="17"/>
      <c r="F18" s="17"/>
      <c r="G18" s="17"/>
      <c r="H18" s="17"/>
    </row>
    <row r="19" s="4" customFormat="1" ht="21" customHeight="1" spans="1:8">
      <c r="A19" s="19" t="s">
        <v>126</v>
      </c>
      <c r="B19" s="20">
        <f>SUM(B16:B18)</f>
        <v>5436</v>
      </c>
      <c r="C19" s="20">
        <f>SUM(C16:C18)</f>
        <v>6820</v>
      </c>
      <c r="D19" s="30">
        <f>(C19/B19-1)*100</f>
        <v>25.4598969830758</v>
      </c>
      <c r="E19" s="17"/>
      <c r="F19" s="17"/>
      <c r="G19" s="17"/>
      <c r="H19" s="17"/>
    </row>
    <row r="20" ht="15" customHeight="1" spans="1:8">
      <c r="A20" s="8"/>
      <c r="B20" s="8"/>
      <c r="C20" s="8"/>
      <c r="D20" s="31"/>
      <c r="E20" s="8"/>
      <c r="F20" s="8"/>
      <c r="G20" s="8"/>
      <c r="H20" s="8"/>
    </row>
    <row r="21" ht="15" customHeight="1" spans="1:8">
      <c r="A21" s="8"/>
      <c r="B21" s="8"/>
      <c r="C21" s="8"/>
      <c r="D21" s="31"/>
      <c r="E21" s="8"/>
      <c r="F21" s="8"/>
      <c r="G21" s="8"/>
      <c r="H21" s="8"/>
    </row>
    <row r="22" ht="15" customHeight="1" spans="1:8">
      <c r="A22" s="8"/>
      <c r="B22" s="8"/>
      <c r="C22" s="8"/>
      <c r="D22" s="31"/>
      <c r="E22" s="8"/>
      <c r="F22" s="8"/>
      <c r="G22" s="8"/>
      <c r="H22" s="8"/>
    </row>
    <row r="23" ht="15" customHeight="1" spans="1:8">
      <c r="A23" s="8"/>
      <c r="B23" s="8"/>
      <c r="C23" s="8"/>
      <c r="D23" s="31"/>
      <c r="E23" s="8"/>
      <c r="F23" s="8"/>
      <c r="G23" s="8"/>
      <c r="H23" s="8"/>
    </row>
    <row r="24" ht="15" customHeight="1" spans="1:8">
      <c r="A24" s="8"/>
      <c r="B24" s="8"/>
      <c r="C24" s="8"/>
      <c r="D24" s="31"/>
      <c r="E24" s="8"/>
      <c r="F24" s="8"/>
      <c r="G24" s="8"/>
      <c r="H24" s="8"/>
    </row>
    <row r="25" ht="15" customHeight="1" spans="1:8">
      <c r="A25" s="8"/>
      <c r="B25" s="8"/>
      <c r="C25" s="8"/>
      <c r="D25" s="31"/>
      <c r="E25" s="8"/>
      <c r="F25" s="8"/>
      <c r="G25" s="8"/>
      <c r="H25" s="8"/>
    </row>
    <row r="26" ht="15" customHeight="1" spans="1:8">
      <c r="A26" s="8"/>
      <c r="B26" s="8"/>
      <c r="C26" s="8"/>
      <c r="D26" s="31"/>
      <c r="E26" s="8"/>
      <c r="F26" s="8"/>
      <c r="G26" s="8"/>
      <c r="H26" s="8"/>
    </row>
    <row r="27" ht="15" customHeight="1" spans="1:8">
      <c r="A27" s="8"/>
      <c r="B27" s="8"/>
      <c r="C27" s="8"/>
      <c r="D27" s="31"/>
      <c r="E27" s="8"/>
      <c r="F27" s="8"/>
      <c r="G27" s="8"/>
      <c r="H27" s="8"/>
    </row>
    <row r="28" ht="15" customHeight="1" spans="1:8">
      <c r="A28" s="8"/>
      <c r="B28" s="8"/>
      <c r="C28" s="8"/>
      <c r="D28" s="31"/>
      <c r="E28" s="8"/>
      <c r="F28" s="8"/>
      <c r="G28" s="8"/>
      <c r="H28" s="8"/>
    </row>
    <row r="29" ht="15" customHeight="1" spans="1:8">
      <c r="A29" s="8"/>
      <c r="B29" s="8"/>
      <c r="C29" s="8"/>
      <c r="D29" s="31"/>
      <c r="E29" s="8"/>
      <c r="F29" s="8"/>
      <c r="G29" s="8"/>
      <c r="H29" s="8"/>
    </row>
    <row r="30" ht="15" customHeight="1" spans="1:8">
      <c r="A30" s="8"/>
      <c r="B30" s="8"/>
      <c r="C30" s="8"/>
      <c r="D30" s="31"/>
      <c r="E30" s="8"/>
      <c r="F30" s="8"/>
      <c r="G30" s="8"/>
      <c r="H30" s="8"/>
    </row>
    <row r="31" ht="15" customHeight="1" spans="1:8">
      <c r="A31" s="8"/>
      <c r="B31" s="8"/>
      <c r="C31" s="8"/>
      <c r="D31" s="31"/>
      <c r="E31" s="8"/>
      <c r="F31" s="8"/>
      <c r="G31" s="8"/>
      <c r="H31" s="8"/>
    </row>
    <row r="32" ht="15" customHeight="1" spans="1:8">
      <c r="A32" s="8"/>
      <c r="B32" s="8"/>
      <c r="C32" s="8"/>
      <c r="D32" s="31"/>
      <c r="E32" s="8"/>
      <c r="F32" s="8"/>
      <c r="G32" s="8"/>
      <c r="H32" s="8"/>
    </row>
    <row r="33" ht="15" customHeight="1" spans="1:8">
      <c r="A33" s="8"/>
      <c r="B33" s="8"/>
      <c r="C33" s="8"/>
      <c r="D33" s="31"/>
      <c r="E33" s="8"/>
      <c r="F33" s="8"/>
      <c r="G33" s="8"/>
      <c r="H33" s="8"/>
    </row>
    <row r="34" ht="15" customHeight="1" spans="1:8">
      <c r="A34" s="8"/>
      <c r="B34" s="8"/>
      <c r="C34" s="8"/>
      <c r="D34" s="31"/>
      <c r="E34" s="8"/>
      <c r="F34" s="8"/>
      <c r="G34" s="8"/>
      <c r="H34" s="8"/>
    </row>
    <row r="35" ht="15" customHeight="1" spans="1:8">
      <c r="A35" s="8"/>
      <c r="B35" s="8"/>
      <c r="C35" s="8"/>
      <c r="D35" s="31"/>
      <c r="E35" s="8"/>
      <c r="F35" s="8"/>
      <c r="G35" s="8"/>
      <c r="H35" s="8"/>
    </row>
    <row r="36" ht="15" customHeight="1" spans="1:8">
      <c r="A36" s="8"/>
      <c r="B36" s="8"/>
      <c r="C36" s="8"/>
      <c r="D36" s="31"/>
      <c r="E36" s="8"/>
      <c r="F36" s="8"/>
      <c r="G36" s="8"/>
      <c r="H36" s="8"/>
    </row>
    <row r="37" ht="15" customHeight="1" spans="1:8">
      <c r="A37" s="8"/>
      <c r="B37" s="8"/>
      <c r="C37" s="8"/>
      <c r="D37" s="31"/>
      <c r="E37" s="8"/>
      <c r="F37" s="8"/>
      <c r="G37" s="8"/>
      <c r="H37" s="8"/>
    </row>
    <row r="38" ht="15" customHeight="1" spans="1:8">
      <c r="A38" s="8"/>
      <c r="B38" s="8"/>
      <c r="C38" s="8"/>
      <c r="D38" s="31"/>
      <c r="E38" s="8"/>
      <c r="F38" s="8"/>
      <c r="G38" s="8"/>
      <c r="H38" s="8"/>
    </row>
    <row r="39" ht="15" customHeight="1" spans="1:8">
      <c r="A39" s="8"/>
      <c r="B39" s="8"/>
      <c r="C39" s="8"/>
      <c r="D39" s="31"/>
      <c r="E39" s="8"/>
      <c r="F39" s="8"/>
      <c r="G39" s="8"/>
      <c r="H39" s="8"/>
    </row>
    <row r="40" ht="15" customHeight="1" spans="1:8">
      <c r="A40" s="8"/>
      <c r="B40" s="8"/>
      <c r="C40" s="8"/>
      <c r="D40" s="31"/>
      <c r="E40" s="8"/>
      <c r="F40" s="8"/>
      <c r="G40" s="8"/>
      <c r="H40" s="8"/>
    </row>
    <row r="41" ht="15" customHeight="1" spans="1:8">
      <c r="A41" s="8"/>
      <c r="B41" s="8"/>
      <c r="C41" s="8"/>
      <c r="D41" s="31"/>
      <c r="E41" s="8"/>
      <c r="F41" s="8"/>
      <c r="G41" s="8"/>
      <c r="H41" s="8"/>
    </row>
    <row r="42" ht="15" customHeight="1" spans="1:8">
      <c r="A42" s="8"/>
      <c r="B42" s="8"/>
      <c r="C42" s="8"/>
      <c r="D42" s="31"/>
      <c r="E42" s="8"/>
      <c r="F42" s="8"/>
      <c r="G42" s="8"/>
      <c r="H42" s="8"/>
    </row>
    <row r="43" ht="15" customHeight="1" spans="1:8">
      <c r="A43" s="8"/>
      <c r="B43" s="8"/>
      <c r="C43" s="8"/>
      <c r="D43" s="31"/>
      <c r="E43" s="8"/>
      <c r="F43" s="8"/>
      <c r="G43" s="8"/>
      <c r="H43" s="8"/>
    </row>
  </sheetData>
  <mergeCells count="1">
    <mergeCell ref="A2:D2"/>
  </mergeCells>
  <printOptions horizontalCentered="1"/>
  <pageMargins left="0.984027777777778" right="0.984027777777778" top="0.747916666666667" bottom="0.786805555555556" header="0.507638888888889" footer="0.2"/>
  <pageSetup paperSize="9" orientation="landscape" verticalDpi="180"/>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H43"/>
  <sheetViews>
    <sheetView showZeros="0" workbookViewId="0">
      <selection activeCell="C21" sqref="C21"/>
    </sheetView>
  </sheetViews>
  <sheetFormatPr defaultColWidth="9" defaultRowHeight="14.25" outlineLevelCol="7"/>
  <cols>
    <col min="1" max="1" width="54.5" customWidth="1"/>
    <col min="2" max="2" width="22.5" customWidth="1"/>
    <col min="3" max="3" width="17.125" customWidth="1"/>
    <col min="4" max="4" width="20.5" style="25" customWidth="1"/>
    <col min="5" max="6" width="18.25" customWidth="1"/>
  </cols>
  <sheetData>
    <row r="1" s="1" customFormat="1" ht="27" customHeight="1" spans="1:4">
      <c r="A1" s="6" t="s">
        <v>939</v>
      </c>
      <c r="B1" s="6"/>
      <c r="C1" s="6"/>
      <c r="D1" s="26"/>
    </row>
    <row r="2" ht="35.1" customHeight="1" spans="1:8">
      <c r="A2" s="32" t="s">
        <v>940</v>
      </c>
      <c r="B2" s="32"/>
      <c r="C2" s="32"/>
      <c r="D2" s="32"/>
      <c r="E2" s="33"/>
      <c r="F2" s="33"/>
      <c r="G2" s="8"/>
      <c r="H2" s="8"/>
    </row>
    <row r="3" s="2" customFormat="1" ht="27" customHeight="1" spans="1:8">
      <c r="A3" s="6"/>
      <c r="B3" s="9"/>
      <c r="C3" s="9"/>
      <c r="D3" s="34" t="s">
        <v>49</v>
      </c>
      <c r="E3" s="11"/>
      <c r="F3" s="11"/>
      <c r="G3" s="11"/>
      <c r="H3" s="11"/>
    </row>
    <row r="4" s="3" customFormat="1" ht="32.1" customHeight="1" spans="1:8">
      <c r="A4" s="12" t="s">
        <v>926</v>
      </c>
      <c r="B4" s="12" t="s">
        <v>86</v>
      </c>
      <c r="C4" s="12" t="s">
        <v>87</v>
      </c>
      <c r="D4" s="12" t="s">
        <v>891</v>
      </c>
      <c r="E4" s="13"/>
      <c r="F4" s="13"/>
      <c r="G4" s="13"/>
      <c r="H4" s="13"/>
    </row>
    <row r="5" s="4" customFormat="1" ht="22.15" customHeight="1" spans="1:8">
      <c r="A5" s="14" t="s">
        <v>941</v>
      </c>
      <c r="B5" s="15"/>
      <c r="C5" s="15"/>
      <c r="D5" s="16"/>
      <c r="E5" s="17"/>
      <c r="F5" s="17"/>
      <c r="G5" s="17"/>
      <c r="H5" s="17"/>
    </row>
    <row r="6" s="4" customFormat="1" ht="22.15" customHeight="1" spans="1:8">
      <c r="A6" s="14" t="s">
        <v>942</v>
      </c>
      <c r="B6" s="15"/>
      <c r="C6" s="15"/>
      <c r="D6" s="16"/>
      <c r="E6" s="17"/>
      <c r="F6" s="17"/>
      <c r="G6" s="17"/>
      <c r="H6" s="17"/>
    </row>
    <row r="7" s="4" customFormat="1" ht="22.15" customHeight="1" spans="1:8">
      <c r="A7" s="14" t="s">
        <v>943</v>
      </c>
      <c r="B7" s="15"/>
      <c r="C7" s="15"/>
      <c r="D7" s="16"/>
      <c r="E7" s="17"/>
      <c r="F7" s="17"/>
      <c r="G7" s="17"/>
      <c r="H7" s="17"/>
    </row>
    <row r="8" s="4" customFormat="1" ht="22.15" customHeight="1" spans="1:8">
      <c r="A8" s="14" t="s">
        <v>944</v>
      </c>
      <c r="B8" s="15"/>
      <c r="C8" s="15"/>
      <c r="D8" s="16"/>
      <c r="E8" s="17"/>
      <c r="F8" s="17"/>
      <c r="G8" s="17"/>
      <c r="H8" s="17"/>
    </row>
    <row r="9" s="4" customFormat="1" ht="22.15" customHeight="1" spans="1:8">
      <c r="A9" s="14" t="s">
        <v>945</v>
      </c>
      <c r="B9" s="15"/>
      <c r="C9" s="15"/>
      <c r="D9" s="16"/>
      <c r="E9" s="17"/>
      <c r="F9" s="17"/>
      <c r="G9" s="17"/>
      <c r="H9" s="17"/>
    </row>
    <row r="10" s="4" customFormat="1" ht="22.15" customHeight="1" spans="1:8">
      <c r="A10" s="14" t="s">
        <v>946</v>
      </c>
      <c r="B10" s="15"/>
      <c r="C10" s="15"/>
      <c r="D10" s="16"/>
      <c r="E10" s="17"/>
      <c r="F10" s="17"/>
      <c r="G10" s="17"/>
      <c r="H10" s="17"/>
    </row>
    <row r="11" s="4" customFormat="1" ht="22.15" customHeight="1" spans="1:8">
      <c r="A11" s="14" t="s">
        <v>947</v>
      </c>
      <c r="B11" s="15"/>
      <c r="C11" s="15"/>
      <c r="D11" s="16"/>
      <c r="E11" s="17"/>
      <c r="F11" s="17"/>
      <c r="G11" s="17"/>
      <c r="H11" s="17"/>
    </row>
    <row r="12" s="4" customFormat="1" ht="22.15" customHeight="1" spans="1:8">
      <c r="A12" s="14" t="s">
        <v>948</v>
      </c>
      <c r="B12" s="15"/>
      <c r="C12" s="15"/>
      <c r="D12" s="16"/>
      <c r="E12" s="17"/>
      <c r="F12" s="17"/>
      <c r="G12" s="17"/>
      <c r="H12" s="17"/>
    </row>
    <row r="13" s="4" customFormat="1" ht="22.15" customHeight="1" spans="1:8">
      <c r="A13" s="14" t="s">
        <v>949</v>
      </c>
      <c r="B13" s="18">
        <v>3064.2</v>
      </c>
      <c r="C13" s="18">
        <v>3325.91</v>
      </c>
      <c r="D13" s="28">
        <f t="shared" ref="D13:D17" si="0">(C13/B13-1)*100</f>
        <v>8.54089158671105</v>
      </c>
      <c r="E13" s="17"/>
      <c r="F13" s="17"/>
      <c r="G13" s="17"/>
      <c r="H13" s="17"/>
    </row>
    <row r="14" s="4" customFormat="1" ht="22.15" customHeight="1" spans="1:8">
      <c r="A14" s="14" t="s">
        <v>950</v>
      </c>
      <c r="B14" s="18"/>
      <c r="C14" s="18"/>
      <c r="D14" s="16"/>
      <c r="E14" s="17"/>
      <c r="F14" s="17"/>
      <c r="G14" s="17"/>
      <c r="H14" s="17"/>
    </row>
    <row r="15" s="4" customFormat="1" ht="22.15" customHeight="1" spans="1:8">
      <c r="A15" s="14" t="s">
        <v>951</v>
      </c>
      <c r="B15" s="18"/>
      <c r="C15" s="18"/>
      <c r="D15" s="16"/>
      <c r="E15" s="17"/>
      <c r="F15" s="17"/>
      <c r="G15" s="17"/>
      <c r="H15" s="17"/>
    </row>
    <row r="16" s="5" customFormat="1" ht="22.15" customHeight="1" spans="1:8">
      <c r="A16" s="19" t="s">
        <v>836</v>
      </c>
      <c r="B16" s="20">
        <f>SUM(B5:B15)</f>
        <v>3064.2</v>
      </c>
      <c r="C16" s="20">
        <f>SUM(C5:C15)</f>
        <v>3325.91</v>
      </c>
      <c r="D16" s="30">
        <f t="shared" si="0"/>
        <v>8.54089158671105</v>
      </c>
      <c r="E16" s="22"/>
      <c r="F16" s="22"/>
      <c r="G16" s="22"/>
      <c r="H16" s="22"/>
    </row>
    <row r="17" s="4" customFormat="1" ht="22.15" customHeight="1" spans="1:8">
      <c r="A17" s="14" t="s">
        <v>840</v>
      </c>
      <c r="B17" s="23">
        <v>2372</v>
      </c>
      <c r="C17" s="23">
        <v>3494</v>
      </c>
      <c r="D17" s="28">
        <f t="shared" si="0"/>
        <v>47.3018549747049</v>
      </c>
      <c r="E17" s="17"/>
      <c r="F17" s="17"/>
      <c r="G17" s="17"/>
      <c r="H17" s="17"/>
    </row>
    <row r="18" s="4" customFormat="1" ht="22.15" customHeight="1" spans="1:8">
      <c r="A18" s="14" t="s">
        <v>952</v>
      </c>
      <c r="B18" s="23"/>
      <c r="C18" s="23"/>
      <c r="D18" s="16"/>
      <c r="E18" s="17"/>
      <c r="F18" s="17"/>
      <c r="G18" s="17"/>
      <c r="H18" s="17"/>
    </row>
    <row r="19" s="4" customFormat="1" ht="22.15" customHeight="1" spans="1:8">
      <c r="A19" s="19" t="s">
        <v>841</v>
      </c>
      <c r="B19" s="20">
        <f>SUM(B16:B18)</f>
        <v>5436.2</v>
      </c>
      <c r="C19" s="20">
        <f>SUM(C16:C18)</f>
        <v>6819.91</v>
      </c>
      <c r="D19" s="30">
        <f>(C19/B19-1)*100</f>
        <v>25.4536256944189</v>
      </c>
      <c r="E19" s="17"/>
      <c r="F19" s="17"/>
      <c r="G19" s="17"/>
      <c r="H19" s="17"/>
    </row>
    <row r="20" ht="15" customHeight="1" spans="1:8">
      <c r="A20" s="8"/>
      <c r="B20" s="8"/>
      <c r="C20" s="8"/>
      <c r="D20" s="31"/>
      <c r="E20" s="8"/>
      <c r="F20" s="8"/>
      <c r="G20" s="8"/>
      <c r="H20" s="8"/>
    </row>
    <row r="21" ht="15" customHeight="1" spans="1:8">
      <c r="A21" s="8"/>
      <c r="B21" s="8"/>
      <c r="C21" s="8"/>
      <c r="D21" s="31"/>
      <c r="E21" s="8"/>
      <c r="F21" s="8"/>
      <c r="G21" s="8"/>
      <c r="H21" s="8"/>
    </row>
    <row r="22" ht="15" customHeight="1" spans="1:8">
      <c r="A22" s="8"/>
      <c r="B22" s="8"/>
      <c r="C22" s="8"/>
      <c r="D22" s="31"/>
      <c r="E22" s="8"/>
      <c r="F22" s="8"/>
      <c r="G22" s="8"/>
      <c r="H22" s="8"/>
    </row>
    <row r="23" ht="15" customHeight="1" spans="1:8">
      <c r="A23" s="8"/>
      <c r="B23" s="8"/>
      <c r="C23" s="8"/>
      <c r="D23" s="31"/>
      <c r="E23" s="8"/>
      <c r="F23" s="8"/>
      <c r="G23" s="8"/>
      <c r="H23" s="8"/>
    </row>
    <row r="24" ht="15" customHeight="1" spans="1:8">
      <c r="A24" s="8"/>
      <c r="B24" s="8"/>
      <c r="C24" s="8"/>
      <c r="D24" s="31"/>
      <c r="E24" s="8"/>
      <c r="F24" s="8"/>
      <c r="G24" s="8"/>
      <c r="H24" s="8"/>
    </row>
    <row r="25" ht="15" customHeight="1" spans="1:8">
      <c r="A25" s="8"/>
      <c r="B25" s="8"/>
      <c r="C25" s="8"/>
      <c r="D25" s="31"/>
      <c r="E25" s="8"/>
      <c r="F25" s="8"/>
      <c r="G25" s="8"/>
      <c r="H25" s="8"/>
    </row>
    <row r="26" ht="15" customHeight="1" spans="1:8">
      <c r="A26" s="8"/>
      <c r="B26" s="8"/>
      <c r="C26" s="8"/>
      <c r="D26" s="31"/>
      <c r="E26" s="8"/>
      <c r="F26" s="8"/>
      <c r="G26" s="8"/>
      <c r="H26" s="8"/>
    </row>
    <row r="27" ht="15" customHeight="1" spans="1:8">
      <c r="A27" s="8"/>
      <c r="B27" s="8"/>
      <c r="C27" s="8"/>
      <c r="D27" s="31"/>
      <c r="E27" s="8"/>
      <c r="F27" s="8"/>
      <c r="G27" s="8"/>
      <c r="H27" s="8"/>
    </row>
    <row r="28" ht="15" customHeight="1" spans="1:8">
      <c r="A28" s="8"/>
      <c r="B28" s="8"/>
      <c r="C28" s="8"/>
      <c r="D28" s="31"/>
      <c r="E28" s="8"/>
      <c r="F28" s="8"/>
      <c r="G28" s="8"/>
      <c r="H28" s="8"/>
    </row>
    <row r="29" ht="15" customHeight="1" spans="1:8">
      <c r="A29" s="8"/>
      <c r="B29" s="8"/>
      <c r="C29" s="8"/>
      <c r="D29" s="31"/>
      <c r="E29" s="8"/>
      <c r="F29" s="8"/>
      <c r="G29" s="8"/>
      <c r="H29" s="8"/>
    </row>
    <row r="30" ht="15" customHeight="1" spans="1:8">
      <c r="A30" s="8"/>
      <c r="B30" s="8"/>
      <c r="C30" s="8"/>
      <c r="D30" s="31"/>
      <c r="E30" s="8"/>
      <c r="F30" s="8"/>
      <c r="G30" s="8"/>
      <c r="H30" s="8"/>
    </row>
    <row r="31" ht="15" customHeight="1" spans="1:8">
      <c r="A31" s="8"/>
      <c r="B31" s="8"/>
      <c r="C31" s="8"/>
      <c r="D31" s="31"/>
      <c r="E31" s="8"/>
      <c r="F31" s="8"/>
      <c r="G31" s="8"/>
      <c r="H31" s="8"/>
    </row>
    <row r="32" ht="15" customHeight="1" spans="1:8">
      <c r="A32" s="8"/>
      <c r="B32" s="8"/>
      <c r="C32" s="8"/>
      <c r="D32" s="31"/>
      <c r="E32" s="8"/>
      <c r="F32" s="8"/>
      <c r="G32" s="8"/>
      <c r="H32" s="8"/>
    </row>
    <row r="33" ht="15" customHeight="1" spans="1:8">
      <c r="A33" s="8"/>
      <c r="B33" s="8"/>
      <c r="C33" s="8"/>
      <c r="D33" s="31"/>
      <c r="E33" s="8"/>
      <c r="F33" s="8"/>
      <c r="G33" s="8"/>
      <c r="H33" s="8"/>
    </row>
    <row r="34" ht="15" customHeight="1" spans="1:8">
      <c r="A34" s="8"/>
      <c r="B34" s="8"/>
      <c r="C34" s="8"/>
      <c r="D34" s="31"/>
      <c r="E34" s="8"/>
      <c r="F34" s="8"/>
      <c r="G34" s="8"/>
      <c r="H34" s="8"/>
    </row>
    <row r="35" ht="15" customHeight="1" spans="1:8">
      <c r="A35" s="8"/>
      <c r="B35" s="8"/>
      <c r="C35" s="8"/>
      <c r="D35" s="31"/>
      <c r="E35" s="8"/>
      <c r="F35" s="8"/>
      <c r="G35" s="8"/>
      <c r="H35" s="8"/>
    </row>
    <row r="36" ht="15" customHeight="1" spans="1:8">
      <c r="A36" s="8"/>
      <c r="B36" s="8"/>
      <c r="C36" s="8"/>
      <c r="D36" s="31"/>
      <c r="E36" s="8"/>
      <c r="F36" s="8"/>
      <c r="G36" s="8"/>
      <c r="H36" s="8"/>
    </row>
    <row r="37" ht="15" customHeight="1" spans="1:8">
      <c r="A37" s="8"/>
      <c r="B37" s="8"/>
      <c r="C37" s="8"/>
      <c r="D37" s="31"/>
      <c r="E37" s="8"/>
      <c r="F37" s="8"/>
      <c r="G37" s="8"/>
      <c r="H37" s="8"/>
    </row>
    <row r="38" ht="15" customHeight="1" spans="1:8">
      <c r="A38" s="8"/>
      <c r="B38" s="8"/>
      <c r="C38" s="8"/>
      <c r="D38" s="31"/>
      <c r="E38" s="8"/>
      <c r="F38" s="8"/>
      <c r="G38" s="8"/>
      <c r="H38" s="8"/>
    </row>
    <row r="39" ht="15" customHeight="1" spans="1:8">
      <c r="A39" s="8"/>
      <c r="B39" s="8"/>
      <c r="C39" s="8"/>
      <c r="D39" s="31"/>
      <c r="E39" s="8"/>
      <c r="F39" s="8"/>
      <c r="G39" s="8"/>
      <c r="H39" s="8"/>
    </row>
    <row r="40" ht="15" customHeight="1" spans="1:8">
      <c r="A40" s="8"/>
      <c r="B40" s="8"/>
      <c r="C40" s="8"/>
      <c r="D40" s="31"/>
      <c r="E40" s="8"/>
      <c r="F40" s="8"/>
      <c r="G40" s="8"/>
      <c r="H40" s="8"/>
    </row>
    <row r="41" ht="15" customHeight="1" spans="1:8">
      <c r="A41" s="8"/>
      <c r="B41" s="8"/>
      <c r="C41" s="8"/>
      <c r="D41" s="31"/>
      <c r="E41" s="8"/>
      <c r="F41" s="8"/>
      <c r="G41" s="8"/>
      <c r="H41" s="8"/>
    </row>
    <row r="42" ht="15" customHeight="1" spans="1:8">
      <c r="A42" s="8"/>
      <c r="B42" s="8"/>
      <c r="C42" s="8"/>
      <c r="D42" s="31"/>
      <c r="E42" s="8"/>
      <c r="F42" s="8"/>
      <c r="G42" s="8"/>
      <c r="H42" s="8"/>
    </row>
    <row r="43" ht="15" customHeight="1" spans="1:8">
      <c r="A43" s="8"/>
      <c r="B43" s="8"/>
      <c r="C43" s="8"/>
      <c r="D43" s="31"/>
      <c r="E43" s="8"/>
      <c r="F43" s="8"/>
      <c r="G43" s="8"/>
      <c r="H43" s="8"/>
    </row>
  </sheetData>
  <mergeCells count="2">
    <mergeCell ref="A1:C1"/>
    <mergeCell ref="A2:D2"/>
  </mergeCells>
  <printOptions horizontalCentered="1"/>
  <pageMargins left="0.984027777777778" right="0.984027777777778" top="0.707638888888889" bottom="0.786805555555556" header="0.507638888888889" footer="0.2"/>
  <pageSetup paperSize="9" orientation="landscape" verticalDpi="180"/>
  <headerFooter alignWithMargins="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H41"/>
  <sheetViews>
    <sheetView showZeros="0" topLeftCell="A2" workbookViewId="0">
      <selection activeCell="G22" sqref="G22"/>
    </sheetView>
  </sheetViews>
  <sheetFormatPr defaultColWidth="9" defaultRowHeight="14.25" outlineLevelCol="7"/>
  <cols>
    <col min="1" max="1" width="46.25" customWidth="1"/>
    <col min="2" max="3" width="27.25" customWidth="1"/>
    <col min="4" max="4" width="13.125" style="25" customWidth="1"/>
  </cols>
  <sheetData>
    <row r="1" s="1" customFormat="1" ht="29.1" customHeight="1" spans="1:4">
      <c r="A1" s="6" t="s">
        <v>953</v>
      </c>
      <c r="B1" s="6"/>
      <c r="C1" s="6"/>
      <c r="D1" s="26"/>
    </row>
    <row r="2" ht="30" customHeight="1" spans="1:8">
      <c r="A2" s="7" t="s">
        <v>954</v>
      </c>
      <c r="B2" s="7"/>
      <c r="C2" s="7"/>
      <c r="D2" s="7"/>
      <c r="E2" s="8"/>
      <c r="F2" s="8"/>
      <c r="G2" s="8"/>
      <c r="H2" s="8"/>
    </row>
    <row r="3" s="2" customFormat="1" ht="29.1" customHeight="1" spans="1:8">
      <c r="A3" s="6"/>
      <c r="B3" s="9"/>
      <c r="D3" s="9" t="s">
        <v>49</v>
      </c>
      <c r="E3" s="11"/>
      <c r="F3" s="11"/>
      <c r="G3" s="11"/>
      <c r="H3" s="11"/>
    </row>
    <row r="4" s="3" customFormat="1" ht="36.95" customHeight="1" spans="1:8">
      <c r="A4" s="12" t="s">
        <v>926</v>
      </c>
      <c r="B4" s="12" t="s">
        <v>87</v>
      </c>
      <c r="C4" s="12" t="s">
        <v>120</v>
      </c>
      <c r="D4" s="12" t="s">
        <v>955</v>
      </c>
      <c r="E4" s="13"/>
      <c r="F4" s="13"/>
      <c r="G4" s="13"/>
      <c r="H4" s="13"/>
    </row>
    <row r="5" s="4" customFormat="1" ht="22.15" customHeight="1" spans="1:8">
      <c r="A5" s="14" t="s">
        <v>927</v>
      </c>
      <c r="B5" s="27"/>
      <c r="C5" s="27"/>
      <c r="D5" s="16"/>
      <c r="E5" s="17"/>
      <c r="F5" s="17"/>
      <c r="G5" s="17"/>
      <c r="H5" s="17"/>
    </row>
    <row r="6" s="4" customFormat="1" ht="22.15" customHeight="1" spans="1:8">
      <c r="A6" s="14" t="s">
        <v>928</v>
      </c>
      <c r="B6" s="27"/>
      <c r="C6" s="27"/>
      <c r="D6" s="16"/>
      <c r="E6" s="17"/>
      <c r="F6" s="17"/>
      <c r="G6" s="17"/>
      <c r="H6" s="17"/>
    </row>
    <row r="7" s="4" customFormat="1" ht="22.15" customHeight="1" spans="1:8">
      <c r="A7" s="14" t="s">
        <v>929</v>
      </c>
      <c r="B7" s="27"/>
      <c r="C7" s="27"/>
      <c r="D7" s="16"/>
      <c r="E7" s="17"/>
      <c r="F7" s="17"/>
      <c r="G7" s="17"/>
      <c r="H7" s="17"/>
    </row>
    <row r="8" s="4" customFormat="1" ht="22.15" customHeight="1" spans="1:8">
      <c r="A8" s="14" t="s">
        <v>930</v>
      </c>
      <c r="B8" s="27"/>
      <c r="C8" s="27"/>
      <c r="D8" s="16"/>
      <c r="E8" s="17"/>
      <c r="F8" s="17"/>
      <c r="G8" s="17"/>
      <c r="H8" s="17"/>
    </row>
    <row r="9" s="4" customFormat="1" ht="22.15" customHeight="1" spans="1:8">
      <c r="A9" s="14" t="s">
        <v>931</v>
      </c>
      <c r="B9" s="27"/>
      <c r="C9" s="27"/>
      <c r="D9" s="16"/>
      <c r="E9" s="17"/>
      <c r="F9" s="17"/>
      <c r="G9" s="17"/>
      <c r="H9" s="17"/>
    </row>
    <row r="10" s="4" customFormat="1" ht="22.15" customHeight="1" spans="1:8">
      <c r="A10" s="14" t="s">
        <v>932</v>
      </c>
      <c r="B10" s="27"/>
      <c r="C10" s="27"/>
      <c r="D10" s="16"/>
      <c r="E10" s="17"/>
      <c r="F10" s="17"/>
      <c r="G10" s="17"/>
      <c r="H10" s="17"/>
    </row>
    <row r="11" s="4" customFormat="1" ht="22.15" customHeight="1" spans="1:8">
      <c r="A11" s="14" t="s">
        <v>933</v>
      </c>
      <c r="B11" s="27"/>
      <c r="C11" s="27"/>
      <c r="D11" s="16"/>
      <c r="E11" s="17"/>
      <c r="F11" s="17"/>
      <c r="G11" s="17"/>
      <c r="H11" s="17"/>
    </row>
    <row r="12" s="4" customFormat="1" ht="22.15" customHeight="1" spans="1:8">
      <c r="A12" s="14" t="s">
        <v>934</v>
      </c>
      <c r="B12" s="27"/>
      <c r="C12" s="27"/>
      <c r="D12" s="16"/>
      <c r="E12" s="17"/>
      <c r="F12" s="17"/>
      <c r="G12" s="17"/>
      <c r="H12" s="17"/>
    </row>
    <row r="13" s="4" customFormat="1" ht="22.15" customHeight="1" spans="1:8">
      <c r="A13" s="14" t="s">
        <v>935</v>
      </c>
      <c r="B13" s="23">
        <v>4448.1</v>
      </c>
      <c r="C13" s="23">
        <v>4410.25</v>
      </c>
      <c r="D13" s="28">
        <f t="shared" ref="D13:D17" si="0">(C13/B13-1)*100</f>
        <v>-0.85092511409367</v>
      </c>
      <c r="E13" s="17"/>
      <c r="F13" s="17"/>
      <c r="G13" s="17"/>
      <c r="H13" s="17"/>
    </row>
    <row r="14" s="4" customFormat="1" ht="22.15" customHeight="1" spans="1:8">
      <c r="A14" s="14" t="s">
        <v>936</v>
      </c>
      <c r="B14" s="23"/>
      <c r="C14" s="23"/>
      <c r="D14" s="16"/>
      <c r="E14" s="17"/>
      <c r="F14" s="17"/>
      <c r="G14" s="17"/>
      <c r="H14" s="17"/>
    </row>
    <row r="15" s="4" customFormat="1" ht="22.15" customHeight="1" spans="1:8">
      <c r="A15" s="14" t="s">
        <v>937</v>
      </c>
      <c r="B15" s="23"/>
      <c r="C15" s="23"/>
      <c r="D15" s="16"/>
      <c r="E15" s="17"/>
      <c r="F15" s="17"/>
      <c r="G15" s="17"/>
      <c r="H15" s="17"/>
    </row>
    <row r="16" s="5" customFormat="1" ht="22.15" customHeight="1" spans="1:8">
      <c r="A16" s="29" t="s">
        <v>823</v>
      </c>
      <c r="B16" s="20">
        <f>SUM(B5:B15)</f>
        <v>4448.1</v>
      </c>
      <c r="C16" s="20">
        <f>SUM(C5:C15)</f>
        <v>4410.25</v>
      </c>
      <c r="D16" s="30">
        <f t="shared" si="0"/>
        <v>-0.85092511409367</v>
      </c>
      <c r="E16" s="22"/>
      <c r="F16" s="22"/>
      <c r="G16" s="22"/>
      <c r="H16" s="22"/>
    </row>
    <row r="17" s="4" customFormat="1" ht="22.15" customHeight="1" spans="1:8">
      <c r="A17" s="14" t="s">
        <v>824</v>
      </c>
      <c r="B17" s="23">
        <v>2372</v>
      </c>
      <c r="C17" s="23">
        <v>3494</v>
      </c>
      <c r="D17" s="28">
        <f t="shared" si="0"/>
        <v>47.3018549747049</v>
      </c>
      <c r="E17" s="17"/>
      <c r="F17" s="17"/>
      <c r="G17" s="17"/>
      <c r="H17" s="17"/>
    </row>
    <row r="18" s="4" customFormat="1" ht="22.15" customHeight="1" spans="1:8">
      <c r="A18" s="14" t="s">
        <v>938</v>
      </c>
      <c r="B18" s="23"/>
      <c r="C18" s="23"/>
      <c r="D18" s="16"/>
      <c r="E18" s="17"/>
      <c r="F18" s="17"/>
      <c r="G18" s="17"/>
      <c r="H18" s="17"/>
    </row>
    <row r="19" s="4" customFormat="1" ht="22.15" customHeight="1" spans="1:8">
      <c r="A19" s="19" t="s">
        <v>126</v>
      </c>
      <c r="B19" s="20">
        <f>SUM(B16:B18)</f>
        <v>6820.1</v>
      </c>
      <c r="C19" s="20">
        <f>SUM(C16:C18)</f>
        <v>7904.25</v>
      </c>
      <c r="D19" s="30">
        <f>(C19/B19-1)*100</f>
        <v>15.8963944810193</v>
      </c>
      <c r="E19" s="17"/>
      <c r="F19" s="17"/>
      <c r="G19" s="17"/>
      <c r="H19" s="17"/>
    </row>
    <row r="20" ht="15" customHeight="1" spans="1:8">
      <c r="A20" s="8"/>
      <c r="B20" s="8"/>
      <c r="C20" s="8"/>
      <c r="D20" s="31"/>
      <c r="E20" s="8"/>
      <c r="F20" s="8"/>
      <c r="G20" s="8"/>
      <c r="H20" s="8"/>
    </row>
    <row r="21" ht="15" customHeight="1" spans="1:8">
      <c r="A21" s="8"/>
      <c r="B21" s="8"/>
      <c r="C21" s="8"/>
      <c r="D21" s="31"/>
      <c r="E21" s="8"/>
      <c r="F21" s="8"/>
      <c r="G21" s="8"/>
      <c r="H21" s="8"/>
    </row>
    <row r="22" ht="15" customHeight="1" spans="1:8">
      <c r="A22" s="8"/>
      <c r="B22" s="8"/>
      <c r="C22" s="8"/>
      <c r="D22" s="31"/>
      <c r="E22" s="8"/>
      <c r="F22" s="8"/>
      <c r="G22" s="8"/>
      <c r="H22" s="8"/>
    </row>
    <row r="23" ht="15" customHeight="1" spans="1:8">
      <c r="A23" s="8"/>
      <c r="B23" s="8"/>
      <c r="C23" s="8"/>
      <c r="D23" s="31"/>
      <c r="E23" s="8"/>
      <c r="F23" s="8"/>
      <c r="G23" s="8"/>
      <c r="H23" s="8"/>
    </row>
    <row r="24" ht="15" customHeight="1" spans="1:8">
      <c r="A24" s="8"/>
      <c r="B24" s="8"/>
      <c r="C24" s="8"/>
      <c r="D24" s="31"/>
      <c r="E24" s="8"/>
      <c r="F24" s="8"/>
      <c r="G24" s="8"/>
      <c r="H24" s="8"/>
    </row>
    <row r="25" ht="15" customHeight="1" spans="1:8">
      <c r="A25" s="8"/>
      <c r="B25" s="8"/>
      <c r="C25" s="8"/>
      <c r="D25" s="31"/>
      <c r="E25" s="8"/>
      <c r="F25" s="8"/>
      <c r="G25" s="8"/>
      <c r="H25" s="8"/>
    </row>
    <row r="26" ht="15" customHeight="1" spans="1:8">
      <c r="A26" s="8"/>
      <c r="B26" s="8"/>
      <c r="C26" s="8"/>
      <c r="D26" s="31"/>
      <c r="E26" s="8"/>
      <c r="F26" s="8"/>
      <c r="G26" s="8"/>
      <c r="H26" s="8"/>
    </row>
    <row r="27" ht="15" customHeight="1" spans="1:8">
      <c r="A27" s="8"/>
      <c r="B27" s="8"/>
      <c r="C27" s="8"/>
      <c r="D27" s="31"/>
      <c r="E27" s="8"/>
      <c r="F27" s="8"/>
      <c r="G27" s="8"/>
      <c r="H27" s="8"/>
    </row>
    <row r="28" ht="15" customHeight="1" spans="1:8">
      <c r="A28" s="8"/>
      <c r="B28" s="8"/>
      <c r="C28" s="8"/>
      <c r="D28" s="31"/>
      <c r="E28" s="8"/>
      <c r="F28" s="8"/>
      <c r="G28" s="8"/>
      <c r="H28" s="8"/>
    </row>
    <row r="29" ht="15" customHeight="1" spans="1:8">
      <c r="A29" s="8"/>
      <c r="B29" s="8"/>
      <c r="C29" s="8"/>
      <c r="D29" s="31"/>
      <c r="E29" s="8"/>
      <c r="F29" s="8"/>
      <c r="G29" s="8"/>
      <c r="H29" s="8"/>
    </row>
    <row r="30" ht="15" customHeight="1" spans="1:8">
      <c r="A30" s="8"/>
      <c r="B30" s="8"/>
      <c r="C30" s="8"/>
      <c r="D30" s="31"/>
      <c r="E30" s="8"/>
      <c r="F30" s="8"/>
      <c r="G30" s="8"/>
      <c r="H30" s="8"/>
    </row>
    <row r="31" ht="15" customHeight="1" spans="1:8">
      <c r="A31" s="8"/>
      <c r="B31" s="8"/>
      <c r="C31" s="8"/>
      <c r="D31" s="31"/>
      <c r="E31" s="8"/>
      <c r="F31" s="8"/>
      <c r="G31" s="8"/>
      <c r="H31" s="8"/>
    </row>
    <row r="32" ht="15" customHeight="1" spans="1:8">
      <c r="A32" s="8"/>
      <c r="B32" s="8"/>
      <c r="C32" s="8"/>
      <c r="D32" s="31"/>
      <c r="E32" s="8"/>
      <c r="F32" s="8"/>
      <c r="G32" s="8"/>
      <c r="H32" s="8"/>
    </row>
    <row r="33" ht="15" customHeight="1" spans="1:8">
      <c r="A33" s="8"/>
      <c r="B33" s="8"/>
      <c r="C33" s="8"/>
      <c r="D33" s="31"/>
      <c r="E33" s="8"/>
      <c r="F33" s="8"/>
      <c r="G33" s="8"/>
      <c r="H33" s="8"/>
    </row>
    <row r="34" ht="15" customHeight="1" spans="1:8">
      <c r="A34" s="8"/>
      <c r="B34" s="8"/>
      <c r="C34" s="8"/>
      <c r="D34" s="31"/>
      <c r="E34" s="8"/>
      <c r="F34" s="8"/>
      <c r="G34" s="8"/>
      <c r="H34" s="8"/>
    </row>
    <row r="35" ht="15" customHeight="1" spans="1:8">
      <c r="A35" s="8"/>
      <c r="B35" s="8"/>
      <c r="C35" s="8"/>
      <c r="D35" s="31"/>
      <c r="E35" s="8"/>
      <c r="F35" s="8"/>
      <c r="G35" s="8"/>
      <c r="H35" s="8"/>
    </row>
    <row r="36" ht="15" customHeight="1" spans="1:8">
      <c r="A36" s="8"/>
      <c r="B36" s="8"/>
      <c r="C36" s="8"/>
      <c r="D36" s="31"/>
      <c r="E36" s="8"/>
      <c r="F36" s="8"/>
      <c r="G36" s="8"/>
      <c r="H36" s="8"/>
    </row>
    <row r="37" ht="15" customHeight="1" spans="1:8">
      <c r="A37" s="8"/>
      <c r="B37" s="8"/>
      <c r="C37" s="8"/>
      <c r="D37" s="31"/>
      <c r="E37" s="8"/>
      <c r="F37" s="8"/>
      <c r="G37" s="8"/>
      <c r="H37" s="8"/>
    </row>
    <row r="38" ht="15" customHeight="1" spans="1:8">
      <c r="A38" s="8"/>
      <c r="B38" s="8"/>
      <c r="C38" s="8"/>
      <c r="D38" s="31"/>
      <c r="E38" s="8"/>
      <c r="F38" s="8"/>
      <c r="G38" s="8"/>
      <c r="H38" s="8"/>
    </row>
    <row r="39" ht="15" customHeight="1" spans="1:8">
      <c r="A39" s="8"/>
      <c r="B39" s="8"/>
      <c r="C39" s="8"/>
      <c r="D39" s="31"/>
      <c r="E39" s="8"/>
      <c r="F39" s="8"/>
      <c r="G39" s="8"/>
      <c r="H39" s="8"/>
    </row>
    <row r="40" ht="15" customHeight="1" spans="1:8">
      <c r="A40" s="8"/>
      <c r="B40" s="8"/>
      <c r="C40" s="8"/>
      <c r="D40" s="31"/>
      <c r="E40" s="8"/>
      <c r="F40" s="8"/>
      <c r="G40" s="8"/>
      <c r="H40" s="8"/>
    </row>
    <row r="41" ht="15" customHeight="1" spans="1:8">
      <c r="A41" s="8"/>
      <c r="B41" s="8"/>
      <c r="C41" s="8"/>
      <c r="D41" s="31"/>
      <c r="E41" s="8"/>
      <c r="F41" s="8"/>
      <c r="G41" s="8"/>
      <c r="H41" s="8"/>
    </row>
  </sheetData>
  <mergeCells count="2">
    <mergeCell ref="A1:C1"/>
    <mergeCell ref="A2:D2"/>
  </mergeCells>
  <printOptions horizontalCentered="1"/>
  <pageMargins left="0.984027777777778" right="0.984027777777778" top="0.747916666666667" bottom="0.786805555555556" header="0.507638888888889" footer="0.200694444444444"/>
  <pageSetup paperSize="9" orientation="landscape" verticalDpi="180"/>
  <headerFooter alignWithMargins="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A1:H43"/>
  <sheetViews>
    <sheetView showZeros="0" topLeftCell="A2" workbookViewId="0">
      <selection activeCell="G20" sqref="G20"/>
    </sheetView>
  </sheetViews>
  <sheetFormatPr defaultColWidth="9" defaultRowHeight="14.25" outlineLevelCol="7"/>
  <cols>
    <col min="1" max="1" width="51.75" customWidth="1"/>
    <col min="2" max="2" width="20" customWidth="1"/>
    <col min="3" max="3" width="19.25" customWidth="1"/>
    <col min="4" max="4" width="21.375" customWidth="1"/>
  </cols>
  <sheetData>
    <row r="1" s="1" customFormat="1" ht="33" customHeight="1" spans="1:3">
      <c r="A1" s="6" t="s">
        <v>956</v>
      </c>
      <c r="B1" s="6"/>
      <c r="C1" s="6"/>
    </row>
    <row r="2" ht="30" customHeight="1" spans="1:8">
      <c r="A2" s="7" t="s">
        <v>957</v>
      </c>
      <c r="B2" s="7"/>
      <c r="C2" s="7"/>
      <c r="D2" s="7"/>
      <c r="E2" s="8"/>
      <c r="F2" s="8"/>
      <c r="G2" s="8"/>
      <c r="H2" s="8"/>
    </row>
    <row r="3" s="2" customFormat="1" ht="29.1" customHeight="1" spans="1:8">
      <c r="A3" s="6"/>
      <c r="B3" s="9"/>
      <c r="C3" s="10"/>
      <c r="D3" s="10" t="s">
        <v>49</v>
      </c>
      <c r="E3" s="11"/>
      <c r="F3" s="11"/>
      <c r="G3" s="11"/>
      <c r="H3" s="11"/>
    </row>
    <row r="4" s="3" customFormat="1" ht="33" customHeight="1" spans="1:8">
      <c r="A4" s="12" t="s">
        <v>926</v>
      </c>
      <c r="B4" s="12" t="s">
        <v>87</v>
      </c>
      <c r="C4" s="12" t="s">
        <v>120</v>
      </c>
      <c r="D4" s="12" t="s">
        <v>955</v>
      </c>
      <c r="E4" s="13"/>
      <c r="F4" s="13"/>
      <c r="G4" s="13"/>
      <c r="H4" s="13"/>
    </row>
    <row r="5" s="4" customFormat="1" ht="21" customHeight="1" spans="1:8">
      <c r="A5" s="14" t="s">
        <v>941</v>
      </c>
      <c r="B5" s="15"/>
      <c r="C5" s="15"/>
      <c r="D5" s="16"/>
      <c r="E5" s="17"/>
      <c r="F5" s="17"/>
      <c r="G5" s="17"/>
      <c r="H5" s="17"/>
    </row>
    <row r="6" s="4" customFormat="1" ht="21" customHeight="1" spans="1:8">
      <c r="A6" s="14" t="s">
        <v>942</v>
      </c>
      <c r="B6" s="15"/>
      <c r="C6" s="15"/>
      <c r="D6" s="16"/>
      <c r="E6" s="17"/>
      <c r="F6" s="17"/>
      <c r="G6" s="17"/>
      <c r="H6" s="17"/>
    </row>
    <row r="7" s="4" customFormat="1" ht="21" customHeight="1" spans="1:8">
      <c r="A7" s="14" t="s">
        <v>943</v>
      </c>
      <c r="B7" s="15"/>
      <c r="C7" s="15"/>
      <c r="D7" s="16"/>
      <c r="E7" s="17"/>
      <c r="F7" s="17"/>
      <c r="G7" s="17"/>
      <c r="H7" s="17"/>
    </row>
    <row r="8" s="4" customFormat="1" ht="21" customHeight="1" spans="1:8">
      <c r="A8" s="14" t="s">
        <v>944</v>
      </c>
      <c r="B8" s="15"/>
      <c r="C8" s="15"/>
      <c r="D8" s="16"/>
      <c r="E8" s="17"/>
      <c r="F8" s="17"/>
      <c r="G8" s="17"/>
      <c r="H8" s="17"/>
    </row>
    <row r="9" s="4" customFormat="1" ht="21" customHeight="1" spans="1:8">
      <c r="A9" s="14" t="s">
        <v>945</v>
      </c>
      <c r="B9" s="15"/>
      <c r="C9" s="15"/>
      <c r="D9" s="16"/>
      <c r="E9" s="17"/>
      <c r="F9" s="17"/>
      <c r="G9" s="17"/>
      <c r="H9" s="17"/>
    </row>
    <row r="10" s="4" customFormat="1" ht="21" customHeight="1" spans="1:8">
      <c r="A10" s="14" t="s">
        <v>946</v>
      </c>
      <c r="B10" s="15"/>
      <c r="C10" s="15"/>
      <c r="D10" s="16"/>
      <c r="E10" s="17"/>
      <c r="F10" s="17"/>
      <c r="G10" s="17"/>
      <c r="H10" s="17"/>
    </row>
    <row r="11" s="4" customFormat="1" ht="21" customHeight="1" spans="1:8">
      <c r="A11" s="14" t="s">
        <v>947</v>
      </c>
      <c r="B11" s="15"/>
      <c r="C11" s="15"/>
      <c r="D11" s="16"/>
      <c r="E11" s="17"/>
      <c r="F11" s="17"/>
      <c r="G11" s="17"/>
      <c r="H11" s="17"/>
    </row>
    <row r="12" s="4" customFormat="1" ht="21" customHeight="1" spans="1:8">
      <c r="A12" s="14" t="s">
        <v>948</v>
      </c>
      <c r="B12" s="15"/>
      <c r="C12" s="15"/>
      <c r="D12" s="16"/>
      <c r="E12" s="17"/>
      <c r="F12" s="17"/>
      <c r="G12" s="17"/>
      <c r="H12" s="17"/>
    </row>
    <row r="13" s="4" customFormat="1" ht="21" customHeight="1" spans="1:8">
      <c r="A13" s="14" t="s">
        <v>949</v>
      </c>
      <c r="B13" s="18">
        <v>3325.91</v>
      </c>
      <c r="C13" s="18">
        <v>3510.29</v>
      </c>
      <c r="D13" s="16">
        <f>(C13-B13)/B13*100</f>
        <v>5.54374592216867</v>
      </c>
      <c r="E13" s="17"/>
      <c r="F13" s="17"/>
      <c r="G13" s="17"/>
      <c r="H13" s="17"/>
    </row>
    <row r="14" s="4" customFormat="1" ht="21" customHeight="1" spans="1:8">
      <c r="A14" s="14" t="s">
        <v>950</v>
      </c>
      <c r="B14" s="18"/>
      <c r="C14" s="18"/>
      <c r="D14" s="16"/>
      <c r="E14" s="17"/>
      <c r="F14" s="17"/>
      <c r="G14" s="17"/>
      <c r="H14" s="17"/>
    </row>
    <row r="15" s="4" customFormat="1" ht="21" customHeight="1" spans="1:8">
      <c r="A15" s="14" t="s">
        <v>951</v>
      </c>
      <c r="B15" s="18"/>
      <c r="C15" s="18"/>
      <c r="D15" s="16"/>
      <c r="E15" s="17"/>
      <c r="F15" s="17"/>
      <c r="G15" s="17"/>
      <c r="H15" s="17"/>
    </row>
    <row r="16" s="5" customFormat="1" ht="21" customHeight="1" spans="1:8">
      <c r="A16" s="19" t="s">
        <v>836</v>
      </c>
      <c r="B16" s="20">
        <f>SUM(B5:B15)</f>
        <v>3325.91</v>
      </c>
      <c r="C16" s="20">
        <f>SUM(C5:C15)</f>
        <v>3510.29</v>
      </c>
      <c r="D16" s="21">
        <f>(C16-B16)/B16*100</f>
        <v>5.54374592216867</v>
      </c>
      <c r="E16" s="22"/>
      <c r="F16" s="22"/>
      <c r="G16" s="22"/>
      <c r="H16" s="22"/>
    </row>
    <row r="17" s="4" customFormat="1" ht="21" customHeight="1" spans="1:8">
      <c r="A17" s="14" t="s">
        <v>840</v>
      </c>
      <c r="B17" s="23">
        <v>3494</v>
      </c>
      <c r="C17" s="23">
        <v>4394</v>
      </c>
      <c r="D17" s="16">
        <f>(C17-B17)/B17*100</f>
        <v>25.7584430452204</v>
      </c>
      <c r="E17" s="17"/>
      <c r="F17" s="17"/>
      <c r="G17" s="17"/>
      <c r="H17" s="17"/>
    </row>
    <row r="18" s="4" customFormat="1" ht="21" customHeight="1" spans="1:8">
      <c r="A18" s="14" t="s">
        <v>952</v>
      </c>
      <c r="B18" s="23"/>
      <c r="C18" s="23"/>
      <c r="D18" s="16"/>
      <c r="E18" s="17"/>
      <c r="F18" s="17"/>
      <c r="G18" s="17"/>
      <c r="H18" s="17"/>
    </row>
    <row r="19" s="4" customFormat="1" ht="21" customHeight="1" spans="1:8">
      <c r="A19" s="19" t="s">
        <v>841</v>
      </c>
      <c r="B19" s="20">
        <f>SUM(B16:B18)</f>
        <v>6819.91</v>
      </c>
      <c r="C19" s="20">
        <f>SUM(C16:C18)</f>
        <v>7904.29</v>
      </c>
      <c r="D19" s="24">
        <f>(C19-B19)/B19*100</f>
        <v>15.9002098268159</v>
      </c>
      <c r="E19" s="17"/>
      <c r="F19" s="17"/>
      <c r="G19" s="17"/>
      <c r="H19" s="17"/>
    </row>
    <row r="20" ht="15" customHeight="1" spans="1:8">
      <c r="A20" s="8"/>
      <c r="B20" s="8"/>
      <c r="C20" s="8"/>
      <c r="D20" s="8"/>
      <c r="E20" s="8"/>
      <c r="F20" s="8"/>
      <c r="G20" s="8"/>
      <c r="H20" s="8"/>
    </row>
    <row r="21" ht="15" customHeight="1" spans="1:8">
      <c r="A21" s="8"/>
      <c r="B21" s="8"/>
      <c r="C21" s="8"/>
      <c r="D21" s="8"/>
      <c r="E21" s="8"/>
      <c r="F21" s="8"/>
      <c r="G21" s="8"/>
      <c r="H21" s="8"/>
    </row>
    <row r="22" ht="15" customHeight="1" spans="1:8">
      <c r="A22" s="8"/>
      <c r="B22" s="8"/>
      <c r="C22" s="8"/>
      <c r="D22" s="8"/>
      <c r="E22" s="8"/>
      <c r="F22" s="8"/>
      <c r="G22" s="8"/>
      <c r="H22" s="8"/>
    </row>
    <row r="23" ht="15" customHeight="1" spans="1:8">
      <c r="A23" s="8"/>
      <c r="B23" s="8"/>
      <c r="C23" s="8"/>
      <c r="D23" s="8"/>
      <c r="E23" s="8"/>
      <c r="F23" s="8"/>
      <c r="G23" s="8"/>
      <c r="H23" s="8"/>
    </row>
    <row r="24" ht="15" customHeight="1" spans="1:8">
      <c r="A24" s="8"/>
      <c r="B24" s="8"/>
      <c r="C24" s="8"/>
      <c r="D24" s="8"/>
      <c r="E24" s="8"/>
      <c r="F24" s="8"/>
      <c r="G24" s="8"/>
      <c r="H24" s="8"/>
    </row>
    <row r="25" ht="15" customHeight="1" spans="1:8">
      <c r="A25" s="8"/>
      <c r="B25" s="8"/>
      <c r="C25" s="8"/>
      <c r="D25" s="8"/>
      <c r="E25" s="8"/>
      <c r="F25" s="8"/>
      <c r="G25" s="8"/>
      <c r="H25" s="8"/>
    </row>
    <row r="26" ht="15" customHeight="1" spans="1:8">
      <c r="A26" s="8"/>
      <c r="B26" s="8"/>
      <c r="C26" s="8"/>
      <c r="D26" s="8"/>
      <c r="E26" s="8"/>
      <c r="F26" s="8"/>
      <c r="G26" s="8"/>
      <c r="H26" s="8"/>
    </row>
    <row r="27" ht="15" customHeight="1" spans="1:8">
      <c r="A27" s="8"/>
      <c r="B27" s="8"/>
      <c r="C27" s="8"/>
      <c r="D27" s="8"/>
      <c r="E27" s="8"/>
      <c r="F27" s="8"/>
      <c r="G27" s="8"/>
      <c r="H27" s="8"/>
    </row>
    <row r="28" ht="15" customHeight="1" spans="1:8">
      <c r="A28" s="8"/>
      <c r="B28" s="8"/>
      <c r="C28" s="8"/>
      <c r="D28" s="8"/>
      <c r="E28" s="8"/>
      <c r="F28" s="8"/>
      <c r="G28" s="8"/>
      <c r="H28" s="8"/>
    </row>
    <row r="29" ht="15" customHeight="1" spans="1:8">
      <c r="A29" s="8"/>
      <c r="B29" s="8"/>
      <c r="C29" s="8"/>
      <c r="D29" s="8"/>
      <c r="E29" s="8"/>
      <c r="F29" s="8"/>
      <c r="G29" s="8"/>
      <c r="H29" s="8"/>
    </row>
    <row r="30" ht="15" customHeight="1" spans="1:8">
      <c r="A30" s="8"/>
      <c r="B30" s="8"/>
      <c r="C30" s="8"/>
      <c r="D30" s="8"/>
      <c r="E30" s="8"/>
      <c r="F30" s="8"/>
      <c r="G30" s="8"/>
      <c r="H30" s="8"/>
    </row>
    <row r="31" ht="15" customHeight="1" spans="1:8">
      <c r="A31" s="8"/>
      <c r="B31" s="8"/>
      <c r="C31" s="8"/>
      <c r="D31" s="8"/>
      <c r="E31" s="8"/>
      <c r="F31" s="8"/>
      <c r="G31" s="8"/>
      <c r="H31" s="8"/>
    </row>
    <row r="32" ht="15" customHeight="1" spans="1:8">
      <c r="A32" s="8"/>
      <c r="B32" s="8"/>
      <c r="C32" s="8"/>
      <c r="D32" s="8"/>
      <c r="E32" s="8"/>
      <c r="F32" s="8"/>
      <c r="G32" s="8"/>
      <c r="H32" s="8"/>
    </row>
    <row r="33" ht="15" customHeight="1" spans="1:8">
      <c r="A33" s="8"/>
      <c r="B33" s="8"/>
      <c r="C33" s="8"/>
      <c r="D33" s="8"/>
      <c r="E33" s="8"/>
      <c r="F33" s="8"/>
      <c r="G33" s="8"/>
      <c r="H33" s="8"/>
    </row>
    <row r="34" ht="15" customHeight="1" spans="1:8">
      <c r="A34" s="8"/>
      <c r="B34" s="8"/>
      <c r="C34" s="8"/>
      <c r="D34" s="8"/>
      <c r="E34" s="8"/>
      <c r="F34" s="8"/>
      <c r="G34" s="8"/>
      <c r="H34" s="8"/>
    </row>
    <row r="35" ht="15" customHeight="1" spans="1:8">
      <c r="A35" s="8"/>
      <c r="B35" s="8"/>
      <c r="C35" s="8"/>
      <c r="D35" s="8"/>
      <c r="E35" s="8"/>
      <c r="F35" s="8"/>
      <c r="G35" s="8"/>
      <c r="H35" s="8"/>
    </row>
    <row r="36" ht="15" customHeight="1" spans="1:8">
      <c r="A36" s="8"/>
      <c r="B36" s="8"/>
      <c r="C36" s="8"/>
      <c r="D36" s="8"/>
      <c r="E36" s="8"/>
      <c r="F36" s="8"/>
      <c r="G36" s="8"/>
      <c r="H36" s="8"/>
    </row>
    <row r="37" ht="15" customHeight="1" spans="1:8">
      <c r="A37" s="8"/>
      <c r="B37" s="8"/>
      <c r="C37" s="8"/>
      <c r="D37" s="8"/>
      <c r="E37" s="8"/>
      <c r="F37" s="8"/>
      <c r="G37" s="8"/>
      <c r="H37" s="8"/>
    </row>
    <row r="38" ht="15" customHeight="1" spans="1:8">
      <c r="A38" s="8"/>
      <c r="B38" s="8"/>
      <c r="C38" s="8"/>
      <c r="D38" s="8"/>
      <c r="E38" s="8"/>
      <c r="F38" s="8"/>
      <c r="G38" s="8"/>
      <c r="H38" s="8"/>
    </row>
    <row r="39" ht="15" customHeight="1" spans="1:8">
      <c r="A39" s="8"/>
      <c r="B39" s="8"/>
      <c r="C39" s="8"/>
      <c r="D39" s="8"/>
      <c r="E39" s="8"/>
      <c r="F39" s="8"/>
      <c r="G39" s="8"/>
      <c r="H39" s="8"/>
    </row>
    <row r="40" ht="15" customHeight="1" spans="1:8">
      <c r="A40" s="8"/>
      <c r="B40" s="8"/>
      <c r="C40" s="8"/>
      <c r="D40" s="8"/>
      <c r="E40" s="8"/>
      <c r="F40" s="8"/>
      <c r="G40" s="8"/>
      <c r="H40" s="8"/>
    </row>
    <row r="41" ht="15" customHeight="1" spans="1:8">
      <c r="A41" s="8"/>
      <c r="B41" s="8"/>
      <c r="C41" s="8"/>
      <c r="D41" s="8"/>
      <c r="E41" s="8"/>
      <c r="F41" s="8"/>
      <c r="G41" s="8"/>
      <c r="H41" s="8"/>
    </row>
    <row r="42" ht="15" customHeight="1" spans="1:8">
      <c r="A42" s="8"/>
      <c r="B42" s="8"/>
      <c r="C42" s="8"/>
      <c r="D42" s="8"/>
      <c r="E42" s="8"/>
      <c r="F42" s="8"/>
      <c r="G42" s="8"/>
      <c r="H42" s="8"/>
    </row>
    <row r="43" ht="15" customHeight="1" spans="1:8">
      <c r="A43" s="8"/>
      <c r="B43" s="8"/>
      <c r="C43" s="8"/>
      <c r="D43" s="8"/>
      <c r="E43" s="8"/>
      <c r="F43" s="8"/>
      <c r="G43" s="8"/>
      <c r="H43" s="8"/>
    </row>
  </sheetData>
  <mergeCells count="2">
    <mergeCell ref="A1:C1"/>
    <mergeCell ref="A2:D2"/>
  </mergeCells>
  <printOptions horizontalCentered="1"/>
  <pageMargins left="0.984027777777778" right="0.984027777777778" top="0.707638888888889" bottom="0.786805555555556" header="0.507638888888889" footer="0.2"/>
  <pageSetup paperSize="9" orientation="landscape" verticalDpi="18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H49"/>
  <sheetViews>
    <sheetView showZeros="0" topLeftCell="A11" workbookViewId="0">
      <selection activeCell="B35" sqref="B35"/>
    </sheetView>
  </sheetViews>
  <sheetFormatPr defaultColWidth="9" defaultRowHeight="12.75" outlineLevelCol="7"/>
  <cols>
    <col min="1" max="1" width="33.5" style="372" customWidth="1"/>
    <col min="2" max="3" width="17.75" style="372" customWidth="1"/>
    <col min="4" max="4" width="23" style="373" customWidth="1"/>
    <col min="5" max="5" width="20" style="372" customWidth="1"/>
    <col min="6" max="6" width="9" style="372"/>
    <col min="7" max="7" width="9.5" style="372"/>
    <col min="8" max="16384" width="9" style="372"/>
  </cols>
  <sheetData>
    <row r="1" ht="24.95" customHeight="1" spans="1:1">
      <c r="A1" s="76" t="s">
        <v>115</v>
      </c>
    </row>
    <row r="2" s="231" customFormat="1" ht="36" customHeight="1" spans="1:5">
      <c r="A2" s="7" t="s">
        <v>116</v>
      </c>
      <c r="B2" s="7"/>
      <c r="C2" s="7"/>
      <c r="D2" s="374"/>
      <c r="E2" s="7"/>
    </row>
    <row r="3" s="190" customFormat="1" ht="26.1" customHeight="1" spans="2:8">
      <c r="B3" s="77"/>
      <c r="C3" s="77"/>
      <c r="D3" s="375"/>
      <c r="E3" s="112" t="s">
        <v>49</v>
      </c>
      <c r="F3" s="158"/>
      <c r="G3" s="158"/>
      <c r="H3" s="158"/>
    </row>
    <row r="4" s="371" customFormat="1" ht="24.95" customHeight="1" spans="1:8">
      <c r="A4" s="19" t="s">
        <v>85</v>
      </c>
      <c r="B4" s="144" t="s">
        <v>86</v>
      </c>
      <c r="C4" s="144" t="s">
        <v>87</v>
      </c>
      <c r="D4" s="376" t="s">
        <v>88</v>
      </c>
      <c r="E4" s="118"/>
      <c r="F4" s="377"/>
      <c r="G4" s="377"/>
      <c r="H4" s="377"/>
    </row>
    <row r="5" s="371" customFormat="1" ht="24.95" customHeight="1" spans="1:8">
      <c r="A5" s="118"/>
      <c r="B5" s="118"/>
      <c r="C5" s="118"/>
      <c r="D5" s="376" t="s">
        <v>58</v>
      </c>
      <c r="E5" s="118" t="s">
        <v>57</v>
      </c>
      <c r="F5" s="377"/>
      <c r="G5" s="377"/>
      <c r="H5" s="377"/>
    </row>
    <row r="6" ht="24.95" customHeight="1" spans="1:8">
      <c r="A6" s="145" t="s">
        <v>89</v>
      </c>
      <c r="B6" s="117">
        <v>9237</v>
      </c>
      <c r="C6" s="117">
        <v>7179</v>
      </c>
      <c r="D6" s="378">
        <f t="shared" ref="D6:D22" si="0">(C6/B6-1)*100</f>
        <v>-22.2799610263072</v>
      </c>
      <c r="E6" s="117">
        <f t="shared" ref="E6:E27" si="1">C6-B6</f>
        <v>-2058</v>
      </c>
      <c r="F6" s="243"/>
      <c r="G6" s="158"/>
      <c r="H6" s="243"/>
    </row>
    <row r="7" ht="24.95" customHeight="1" spans="1:8">
      <c r="A7" s="379" t="s">
        <v>90</v>
      </c>
      <c r="B7" s="117">
        <v>3</v>
      </c>
      <c r="C7" s="117">
        <v>28</v>
      </c>
      <c r="D7" s="378">
        <f t="shared" si="0"/>
        <v>833.333333333333</v>
      </c>
      <c r="E7" s="117">
        <f t="shared" si="1"/>
        <v>25</v>
      </c>
      <c r="F7" s="243"/>
      <c r="G7" s="243"/>
      <c r="H7" s="243"/>
    </row>
    <row r="8" ht="24.95" customHeight="1" spans="1:8">
      <c r="A8" s="379" t="s">
        <v>91</v>
      </c>
      <c r="B8" s="117">
        <v>4437</v>
      </c>
      <c r="C8" s="117">
        <v>3178</v>
      </c>
      <c r="D8" s="378">
        <f t="shared" si="0"/>
        <v>-28.3750281721884</v>
      </c>
      <c r="E8" s="117">
        <f t="shared" si="1"/>
        <v>-1259</v>
      </c>
      <c r="F8" s="243"/>
      <c r="G8" s="243"/>
      <c r="H8" s="243"/>
    </row>
    <row r="9" ht="24.95" customHeight="1" spans="1:8">
      <c r="A9" s="379" t="s">
        <v>92</v>
      </c>
      <c r="B9" s="117">
        <v>22736</v>
      </c>
      <c r="C9" s="117">
        <v>22739</v>
      </c>
      <c r="D9" s="378">
        <f t="shared" si="0"/>
        <v>0.013194933145666</v>
      </c>
      <c r="E9" s="117">
        <f t="shared" si="1"/>
        <v>3</v>
      </c>
      <c r="F9" s="243"/>
      <c r="G9" s="380"/>
      <c r="H9" s="243"/>
    </row>
    <row r="10" ht="24.95" customHeight="1" spans="1:8">
      <c r="A10" s="379" t="s">
        <v>93</v>
      </c>
      <c r="B10" s="117">
        <v>652</v>
      </c>
      <c r="C10" s="117">
        <v>650</v>
      </c>
      <c r="D10" s="378">
        <f t="shared" si="0"/>
        <v>-0.306748466257667</v>
      </c>
      <c r="E10" s="117">
        <f t="shared" si="1"/>
        <v>-2</v>
      </c>
      <c r="F10" s="243"/>
      <c r="G10" s="243"/>
      <c r="H10" s="243"/>
    </row>
    <row r="11" ht="24.95" customHeight="1" spans="1:8">
      <c r="A11" s="379" t="s">
        <v>94</v>
      </c>
      <c r="B11" s="117">
        <v>656</v>
      </c>
      <c r="C11" s="117">
        <v>322</v>
      </c>
      <c r="D11" s="378">
        <f t="shared" si="0"/>
        <v>-50.9146341463415</v>
      </c>
      <c r="E11" s="117">
        <f t="shared" si="1"/>
        <v>-334</v>
      </c>
      <c r="F11" s="243"/>
      <c r="G11" s="243"/>
      <c r="H11" s="243"/>
    </row>
    <row r="12" ht="24.95" customHeight="1" spans="1:8">
      <c r="A12" s="379" t="s">
        <v>95</v>
      </c>
      <c r="B12" s="117">
        <v>9516</v>
      </c>
      <c r="C12" s="117">
        <v>9589</v>
      </c>
      <c r="D12" s="378">
        <f t="shared" si="0"/>
        <v>0.767129045817572</v>
      </c>
      <c r="E12" s="117">
        <f t="shared" si="1"/>
        <v>73</v>
      </c>
      <c r="F12" s="243"/>
      <c r="G12" s="243"/>
      <c r="H12" s="243"/>
    </row>
    <row r="13" ht="24.95" customHeight="1" spans="1:8">
      <c r="A13" s="379" t="s">
        <v>96</v>
      </c>
      <c r="B13" s="117">
        <v>3960</v>
      </c>
      <c r="C13" s="117">
        <v>4722</v>
      </c>
      <c r="D13" s="378">
        <f t="shared" si="0"/>
        <v>19.2424242424242</v>
      </c>
      <c r="E13" s="117">
        <f t="shared" si="1"/>
        <v>762</v>
      </c>
      <c r="F13" s="243"/>
      <c r="G13" s="243"/>
      <c r="H13" s="243"/>
    </row>
    <row r="14" ht="24.95" customHeight="1" spans="1:8">
      <c r="A14" s="379" t="s">
        <v>97</v>
      </c>
      <c r="B14" s="117">
        <v>6053</v>
      </c>
      <c r="C14" s="117">
        <v>1691</v>
      </c>
      <c r="D14" s="378">
        <f t="shared" si="0"/>
        <v>-72.063439616719</v>
      </c>
      <c r="E14" s="117">
        <f t="shared" si="1"/>
        <v>-4362</v>
      </c>
      <c r="F14" s="243"/>
      <c r="G14" s="243"/>
      <c r="H14" s="243"/>
    </row>
    <row r="15" ht="24.95" customHeight="1" spans="1:8">
      <c r="A15" s="379" t="s">
        <v>98</v>
      </c>
      <c r="B15" s="117">
        <v>25778</v>
      </c>
      <c r="C15" s="117">
        <v>23589</v>
      </c>
      <c r="D15" s="378">
        <f t="shared" si="0"/>
        <v>-8.49173714019706</v>
      </c>
      <c r="E15" s="117">
        <f t="shared" si="1"/>
        <v>-2189</v>
      </c>
      <c r="F15" s="243"/>
      <c r="G15" s="243"/>
      <c r="H15" s="243"/>
    </row>
    <row r="16" ht="24.95" customHeight="1" spans="1:8">
      <c r="A16" s="379" t="s">
        <v>99</v>
      </c>
      <c r="B16" s="117">
        <v>6755</v>
      </c>
      <c r="C16" s="117">
        <v>5128</v>
      </c>
      <c r="D16" s="378">
        <f t="shared" si="0"/>
        <v>-24.0858623242043</v>
      </c>
      <c r="E16" s="117">
        <f t="shared" si="1"/>
        <v>-1627</v>
      </c>
      <c r="F16" s="243"/>
      <c r="G16" s="243"/>
      <c r="H16" s="243"/>
    </row>
    <row r="17" ht="24.95" customHeight="1" spans="1:8">
      <c r="A17" s="379" t="s">
        <v>100</v>
      </c>
      <c r="B17" s="117">
        <v>108</v>
      </c>
      <c r="C17" s="117">
        <v>44</v>
      </c>
      <c r="D17" s="378">
        <f t="shared" si="0"/>
        <v>-59.2592592592593</v>
      </c>
      <c r="E17" s="117">
        <f t="shared" si="1"/>
        <v>-64</v>
      </c>
      <c r="F17" s="243"/>
      <c r="G17" s="243"/>
      <c r="H17" s="243"/>
    </row>
    <row r="18" ht="24.95" customHeight="1" spans="1:8">
      <c r="A18" s="379" t="s">
        <v>101</v>
      </c>
      <c r="B18" s="117">
        <v>5530</v>
      </c>
      <c r="C18" s="117">
        <v>3410</v>
      </c>
      <c r="D18" s="378">
        <f t="shared" si="0"/>
        <v>-38.3363471971067</v>
      </c>
      <c r="E18" s="117">
        <f t="shared" si="1"/>
        <v>-2120</v>
      </c>
      <c r="F18" s="243"/>
      <c r="G18" s="243"/>
      <c r="H18" s="243"/>
    </row>
    <row r="19" ht="24.95" customHeight="1" spans="1:8">
      <c r="A19" s="379" t="s">
        <v>102</v>
      </c>
      <c r="B19" s="117">
        <v>1243</v>
      </c>
      <c r="C19" s="117">
        <v>102</v>
      </c>
      <c r="D19" s="378">
        <f t="shared" si="0"/>
        <v>-91.7940466613033</v>
      </c>
      <c r="E19" s="117">
        <f t="shared" si="1"/>
        <v>-1141</v>
      </c>
      <c r="F19" s="243"/>
      <c r="G19" s="243"/>
      <c r="H19" s="243"/>
    </row>
    <row r="20" ht="24.95" customHeight="1" spans="1:8">
      <c r="A20" s="379" t="s">
        <v>103</v>
      </c>
      <c r="B20" s="117">
        <v>583</v>
      </c>
      <c r="C20" s="117">
        <v>38</v>
      </c>
      <c r="D20" s="378">
        <f t="shared" si="0"/>
        <v>-93.4819897084048</v>
      </c>
      <c r="E20" s="117">
        <f t="shared" si="1"/>
        <v>-545</v>
      </c>
      <c r="F20" s="243"/>
      <c r="G20" s="243"/>
      <c r="H20" s="243"/>
    </row>
    <row r="21" ht="24.95" customHeight="1" spans="1:8">
      <c r="A21" s="379" t="s">
        <v>104</v>
      </c>
      <c r="B21" s="117">
        <v>390</v>
      </c>
      <c r="C21" s="117">
        <v>112</v>
      </c>
      <c r="D21" s="378">
        <f t="shared" si="0"/>
        <v>-71.2820512820513</v>
      </c>
      <c r="E21" s="117">
        <f t="shared" si="1"/>
        <v>-278</v>
      </c>
      <c r="F21" s="243"/>
      <c r="G21" s="243"/>
      <c r="H21" s="243"/>
    </row>
    <row r="22" ht="24.95" customHeight="1" spans="1:8">
      <c r="A22" s="379" t="s">
        <v>105</v>
      </c>
      <c r="B22" s="117">
        <v>4974</v>
      </c>
      <c r="C22" s="117">
        <v>8318</v>
      </c>
      <c r="D22" s="378">
        <f t="shared" si="0"/>
        <v>67.2295938882187</v>
      </c>
      <c r="E22" s="117">
        <f t="shared" si="1"/>
        <v>3344</v>
      </c>
      <c r="F22" s="243"/>
      <c r="G22" s="243"/>
      <c r="H22" s="243"/>
    </row>
    <row r="23" ht="24.95" customHeight="1" spans="1:8">
      <c r="A23" s="379" t="s">
        <v>106</v>
      </c>
      <c r="B23" s="117"/>
      <c r="C23" s="117"/>
      <c r="D23" s="378"/>
      <c r="E23" s="117">
        <f t="shared" si="1"/>
        <v>0</v>
      </c>
      <c r="F23" s="243"/>
      <c r="G23" s="243"/>
      <c r="H23" s="243"/>
    </row>
    <row r="24" ht="24.95" customHeight="1" spans="1:8">
      <c r="A24" s="379" t="s">
        <v>107</v>
      </c>
      <c r="B24" s="117">
        <v>476</v>
      </c>
      <c r="C24" s="117">
        <v>680</v>
      </c>
      <c r="D24" s="378">
        <f t="shared" ref="D24:D28" si="2">(C24/B24-1)*100</f>
        <v>42.8571428571429</v>
      </c>
      <c r="E24" s="117">
        <f t="shared" si="1"/>
        <v>204</v>
      </c>
      <c r="F24" s="243"/>
      <c r="G24" s="243"/>
      <c r="H24" s="243"/>
    </row>
    <row r="25" ht="24.95" customHeight="1" spans="1:8">
      <c r="A25" s="379" t="s">
        <v>108</v>
      </c>
      <c r="B25" s="117">
        <v>4855</v>
      </c>
      <c r="C25" s="117">
        <v>4658</v>
      </c>
      <c r="D25" s="378">
        <f t="shared" si="2"/>
        <v>-4.05767250257466</v>
      </c>
      <c r="E25" s="117">
        <f t="shared" si="1"/>
        <v>-197</v>
      </c>
      <c r="F25" s="243"/>
      <c r="G25" s="243"/>
      <c r="H25" s="243"/>
    </row>
    <row r="26" ht="24.95" customHeight="1" spans="1:8">
      <c r="A26" s="379" t="s">
        <v>109</v>
      </c>
      <c r="B26" s="117">
        <v>14</v>
      </c>
      <c r="C26" s="117">
        <v>75</v>
      </c>
      <c r="D26" s="378">
        <f t="shared" si="2"/>
        <v>435.714285714286</v>
      </c>
      <c r="E26" s="117">
        <f t="shared" si="1"/>
        <v>61</v>
      </c>
      <c r="F26" s="243"/>
      <c r="G26" s="243"/>
      <c r="H26" s="243"/>
    </row>
    <row r="27" ht="24.95" customHeight="1" spans="1:8">
      <c r="A27" s="379" t="s">
        <v>110</v>
      </c>
      <c r="B27" s="117">
        <v>170</v>
      </c>
      <c r="C27" s="117">
        <v>25</v>
      </c>
      <c r="D27" s="378">
        <f t="shared" si="2"/>
        <v>-85.2941176470588</v>
      </c>
      <c r="E27" s="117">
        <f t="shared" si="1"/>
        <v>-145</v>
      </c>
      <c r="F27" s="243"/>
      <c r="G27" s="243"/>
      <c r="H27" s="243"/>
    </row>
    <row r="28" ht="24.95" customHeight="1" spans="1:8">
      <c r="A28" s="118" t="s">
        <v>111</v>
      </c>
      <c r="B28" s="118">
        <f>SUM(B6:B27)</f>
        <v>108126</v>
      </c>
      <c r="C28" s="118">
        <f>SUM(C6:C27)</f>
        <v>96277</v>
      </c>
      <c r="D28" s="376">
        <f t="shared" si="2"/>
        <v>-10.9585113663689</v>
      </c>
      <c r="E28" s="118">
        <f>SUM(C28-B28)</f>
        <v>-11849</v>
      </c>
      <c r="F28" s="243"/>
      <c r="G28" s="243"/>
      <c r="H28" s="243"/>
    </row>
    <row r="29" ht="15" customHeight="1" spans="1:8">
      <c r="A29" s="243"/>
      <c r="B29" s="243"/>
      <c r="C29" s="243"/>
      <c r="D29" s="381"/>
      <c r="E29" s="243"/>
      <c r="F29" s="243"/>
      <c r="G29" s="243"/>
      <c r="H29" s="243"/>
    </row>
    <row r="30" ht="15" customHeight="1" spans="1:8">
      <c r="A30" s="243"/>
      <c r="B30" s="243"/>
      <c r="C30" s="243"/>
      <c r="D30" s="381"/>
      <c r="E30" s="243"/>
      <c r="F30" s="243"/>
      <c r="G30" s="243"/>
      <c r="H30" s="243"/>
    </row>
    <row r="31" ht="15" customHeight="1" spans="1:8">
      <c r="A31" s="243"/>
      <c r="B31" s="243"/>
      <c r="C31" s="243"/>
      <c r="D31" s="381"/>
      <c r="E31" s="243"/>
      <c r="F31" s="243"/>
      <c r="G31" s="243"/>
      <c r="H31" s="243"/>
    </row>
    <row r="32" ht="15" customHeight="1" spans="1:8">
      <c r="A32" s="243"/>
      <c r="B32" s="243"/>
      <c r="C32" s="243"/>
      <c r="D32" s="381"/>
      <c r="E32" s="243"/>
      <c r="F32" s="243"/>
      <c r="G32" s="243"/>
      <c r="H32" s="243"/>
    </row>
    <row r="33" ht="15" customHeight="1" spans="1:8">
      <c r="A33" s="243"/>
      <c r="B33" s="243"/>
      <c r="C33" s="243"/>
      <c r="D33" s="381"/>
      <c r="E33" s="243"/>
      <c r="F33" s="243"/>
      <c r="G33" s="243"/>
      <c r="H33" s="243"/>
    </row>
    <row r="34" ht="15" customHeight="1" spans="1:8">
      <c r="A34" s="243"/>
      <c r="B34" s="243"/>
      <c r="C34" s="243"/>
      <c r="D34" s="381"/>
      <c r="E34" s="243"/>
      <c r="F34" s="243"/>
      <c r="G34" s="243"/>
      <c r="H34" s="243"/>
    </row>
    <row r="35" ht="15" customHeight="1" spans="1:8">
      <c r="A35" s="243"/>
      <c r="B35" s="243"/>
      <c r="C35" s="243"/>
      <c r="D35" s="381"/>
      <c r="E35" s="243"/>
      <c r="F35" s="243"/>
      <c r="G35" s="243"/>
      <c r="H35" s="243"/>
    </row>
    <row r="36" ht="15" customHeight="1" spans="1:8">
      <c r="A36" s="243"/>
      <c r="B36" s="243"/>
      <c r="C36" s="243"/>
      <c r="D36" s="381"/>
      <c r="E36" s="243"/>
      <c r="F36" s="243"/>
      <c r="G36" s="243"/>
      <c r="H36" s="243"/>
    </row>
    <row r="37" ht="15" customHeight="1" spans="1:8">
      <c r="A37" s="243"/>
      <c r="B37" s="243"/>
      <c r="C37" s="243"/>
      <c r="D37" s="381"/>
      <c r="E37" s="243"/>
      <c r="F37" s="243"/>
      <c r="G37" s="243"/>
      <c r="H37" s="243"/>
    </row>
    <row r="38" ht="15" customHeight="1" spans="1:8">
      <c r="A38" s="243"/>
      <c r="B38" s="243"/>
      <c r="C38" s="243"/>
      <c r="D38" s="381"/>
      <c r="E38" s="243"/>
      <c r="F38" s="243"/>
      <c r="G38" s="243"/>
      <c r="H38" s="243"/>
    </row>
    <row r="39" ht="15" customHeight="1" spans="1:8">
      <c r="A39" s="243"/>
      <c r="B39" s="243"/>
      <c r="C39" s="243"/>
      <c r="D39" s="381"/>
      <c r="E39" s="243"/>
      <c r="F39" s="243"/>
      <c r="G39" s="243"/>
      <c r="H39" s="243"/>
    </row>
    <row r="40" ht="15" customHeight="1" spans="1:8">
      <c r="A40" s="243"/>
      <c r="B40" s="243"/>
      <c r="C40" s="243"/>
      <c r="D40" s="381"/>
      <c r="E40" s="243"/>
      <c r="F40" s="243"/>
      <c r="G40" s="243"/>
      <c r="H40" s="243"/>
    </row>
    <row r="41" ht="15" customHeight="1" spans="1:8">
      <c r="A41" s="243"/>
      <c r="B41" s="243"/>
      <c r="C41" s="243"/>
      <c r="D41" s="381"/>
      <c r="E41" s="243"/>
      <c r="F41" s="243"/>
      <c r="G41" s="243"/>
      <c r="H41" s="243"/>
    </row>
    <row r="42" ht="15" customHeight="1" spans="1:8">
      <c r="A42" s="243"/>
      <c r="B42" s="243"/>
      <c r="C42" s="243"/>
      <c r="D42" s="381"/>
      <c r="E42" s="243"/>
      <c r="F42" s="243"/>
      <c r="G42" s="243"/>
      <c r="H42" s="243"/>
    </row>
    <row r="43" ht="15" customHeight="1" spans="1:8">
      <c r="A43" s="243"/>
      <c r="B43" s="243"/>
      <c r="C43" s="243"/>
      <c r="D43" s="381"/>
      <c r="E43" s="243"/>
      <c r="F43" s="243"/>
      <c r="G43" s="243"/>
      <c r="H43" s="243"/>
    </row>
    <row r="44" ht="15" customHeight="1" spans="1:8">
      <c r="A44" s="243"/>
      <c r="B44" s="243"/>
      <c r="C44" s="243"/>
      <c r="D44" s="381"/>
      <c r="E44" s="243"/>
      <c r="F44" s="243"/>
      <c r="G44" s="243"/>
      <c r="H44" s="243"/>
    </row>
    <row r="45" ht="15" customHeight="1" spans="1:8">
      <c r="A45" s="243"/>
      <c r="B45" s="243"/>
      <c r="C45" s="243"/>
      <c r="D45" s="381"/>
      <c r="E45" s="243"/>
      <c r="F45" s="243"/>
      <c r="G45" s="243"/>
      <c r="H45" s="243"/>
    </row>
    <row r="46" ht="15" customHeight="1" spans="1:8">
      <c r="A46" s="243"/>
      <c r="B46" s="243"/>
      <c r="C46" s="243"/>
      <c r="D46" s="381"/>
      <c r="E46" s="243"/>
      <c r="F46" s="243"/>
      <c r="G46" s="243"/>
      <c r="H46" s="243"/>
    </row>
    <row r="47" ht="15" customHeight="1" spans="1:8">
      <c r="A47" s="243"/>
      <c r="B47" s="243"/>
      <c r="C47" s="243"/>
      <c r="D47" s="381"/>
      <c r="E47" s="243"/>
      <c r="F47" s="243"/>
      <c r="G47" s="243"/>
      <c r="H47" s="243"/>
    </row>
    <row r="48" ht="15" customHeight="1" spans="1:8">
      <c r="A48" s="243"/>
      <c r="B48" s="243"/>
      <c r="C48" s="243"/>
      <c r="D48" s="381"/>
      <c r="E48" s="243"/>
      <c r="F48" s="243"/>
      <c r="G48" s="243"/>
      <c r="H48" s="243"/>
    </row>
    <row r="49" ht="15" customHeight="1" spans="1:8">
      <c r="A49" s="243"/>
      <c r="B49" s="243"/>
      <c r="C49" s="243"/>
      <c r="D49" s="381"/>
      <c r="E49" s="243"/>
      <c r="F49" s="243"/>
      <c r="G49" s="243"/>
      <c r="H49" s="243"/>
    </row>
  </sheetData>
  <mergeCells count="5">
    <mergeCell ref="A2:E2"/>
    <mergeCell ref="D4:E4"/>
    <mergeCell ref="A4:A5"/>
    <mergeCell ref="B4:B5"/>
    <mergeCell ref="C4:C5"/>
  </mergeCells>
  <printOptions horizontalCentered="1"/>
  <pageMargins left="0.8" right="0.984027777777778" top="0.709027777777778" bottom="0.349305555555556" header="0.511805555555556" footer="0.196527777777778"/>
  <pageSetup paperSize="9" orientation="landscape" verticalDpi="18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81"/>
  <sheetViews>
    <sheetView workbookViewId="0">
      <pane ySplit="4" topLeftCell="A30" activePane="bottomLeft" state="frozenSplit"/>
      <selection/>
      <selection pane="bottomLeft" activeCell="A16" sqref="A16"/>
    </sheetView>
  </sheetViews>
  <sheetFormatPr defaultColWidth="9" defaultRowHeight="20.1" customHeight="1"/>
  <cols>
    <col min="1" max="1" width="45" style="355" customWidth="1"/>
    <col min="2" max="2" width="30.25" style="356" customWidth="1"/>
    <col min="3" max="3" width="26.875" style="356" customWidth="1"/>
    <col min="4" max="4" width="29.625" style="356" customWidth="1"/>
    <col min="5" max="16384" width="9" style="355"/>
  </cols>
  <sheetData>
    <row r="1" ht="23.1" customHeight="1" spans="1:1">
      <c r="A1" s="76" t="s">
        <v>117</v>
      </c>
    </row>
    <row r="2" ht="39" customHeight="1" spans="1:9">
      <c r="A2" s="357" t="s">
        <v>118</v>
      </c>
      <c r="B2" s="357"/>
      <c r="C2" s="357"/>
      <c r="D2" s="357"/>
      <c r="E2" s="358"/>
      <c r="F2" s="358"/>
      <c r="G2" s="359"/>
      <c r="H2" s="359"/>
      <c r="I2" s="359"/>
    </row>
    <row r="3" s="353" customFormat="1" ht="27" customHeight="1" spans="2:9">
      <c r="B3" s="360"/>
      <c r="C3" s="360"/>
      <c r="D3" s="361" t="s">
        <v>49</v>
      </c>
      <c r="E3" s="362"/>
      <c r="F3" s="362"/>
      <c r="G3" s="362"/>
      <c r="H3" s="362"/>
      <c r="I3" s="362"/>
    </row>
    <row r="4" s="354" customFormat="1" ht="27" customHeight="1" spans="1:9">
      <c r="A4" s="363" t="s">
        <v>119</v>
      </c>
      <c r="B4" s="363" t="s">
        <v>87</v>
      </c>
      <c r="C4" s="363" t="s">
        <v>120</v>
      </c>
      <c r="D4" s="363" t="s">
        <v>121</v>
      </c>
      <c r="E4" s="364"/>
      <c r="F4" s="364"/>
      <c r="G4" s="364"/>
      <c r="H4" s="364"/>
      <c r="I4" s="364"/>
    </row>
    <row r="5" s="354" customFormat="1" ht="27" customHeight="1" spans="1:9">
      <c r="A5" s="365" t="s">
        <v>59</v>
      </c>
      <c r="B5" s="117">
        <f>SUM(B6:B19)</f>
        <v>38070</v>
      </c>
      <c r="C5" s="117">
        <f>SUM(C6:C19)</f>
        <v>42235</v>
      </c>
      <c r="D5" s="366">
        <f>C5/B5-1</f>
        <v>0.109403729971106</v>
      </c>
      <c r="E5" s="364"/>
      <c r="F5" s="364"/>
      <c r="G5" s="364"/>
      <c r="H5" s="364"/>
      <c r="I5" s="364"/>
    </row>
    <row r="6" s="354" customFormat="1" ht="27" customHeight="1" spans="1:9">
      <c r="A6" s="365" t="s">
        <v>122</v>
      </c>
      <c r="B6" s="117">
        <v>7847</v>
      </c>
      <c r="C6" s="117">
        <v>8700</v>
      </c>
      <c r="D6" s="366">
        <f>C6/B6-1</f>
        <v>0.108703963298076</v>
      </c>
      <c r="E6" s="364"/>
      <c r="F6" s="364"/>
      <c r="G6" s="364"/>
      <c r="H6" s="364"/>
      <c r="I6" s="364"/>
    </row>
    <row r="7" s="354" customFormat="1" ht="27" customHeight="1" spans="1:9">
      <c r="A7" s="365" t="s">
        <v>61</v>
      </c>
      <c r="B7" s="117">
        <v>2655</v>
      </c>
      <c r="C7" s="117">
        <v>3100</v>
      </c>
      <c r="D7" s="366">
        <f t="shared" ref="D7:D20" si="0">C7/B7-1</f>
        <v>0.167608286252354</v>
      </c>
      <c r="E7" s="364"/>
      <c r="F7" s="364"/>
      <c r="G7" s="364"/>
      <c r="H7" s="364"/>
      <c r="I7" s="364"/>
    </row>
    <row r="8" s="354" customFormat="1" ht="27" customHeight="1" spans="1:9">
      <c r="A8" s="365" t="s">
        <v>62</v>
      </c>
      <c r="B8" s="117">
        <v>930</v>
      </c>
      <c r="C8" s="117">
        <v>1200</v>
      </c>
      <c r="D8" s="366">
        <f t="shared" si="0"/>
        <v>0.290322580645161</v>
      </c>
      <c r="E8" s="364"/>
      <c r="F8" s="364"/>
      <c r="G8" s="364"/>
      <c r="H8" s="364"/>
      <c r="I8" s="364"/>
    </row>
    <row r="9" s="354" customFormat="1" ht="27" customHeight="1" spans="1:9">
      <c r="A9" s="365" t="s">
        <v>63</v>
      </c>
      <c r="B9" s="117">
        <v>147</v>
      </c>
      <c r="C9" s="117">
        <v>150</v>
      </c>
      <c r="D9" s="366">
        <f t="shared" si="0"/>
        <v>0.0204081632653061</v>
      </c>
      <c r="E9" s="364"/>
      <c r="F9" s="364"/>
      <c r="G9" s="364"/>
      <c r="H9" s="364"/>
      <c r="I9" s="364"/>
    </row>
    <row r="10" s="354" customFormat="1" ht="27" customHeight="1" spans="1:9">
      <c r="A10" s="365" t="s">
        <v>69</v>
      </c>
      <c r="B10" s="117">
        <v>2845</v>
      </c>
      <c r="C10" s="117">
        <v>3500</v>
      </c>
      <c r="D10" s="366">
        <f t="shared" si="0"/>
        <v>0.230228471001757</v>
      </c>
      <c r="E10" s="364"/>
      <c r="F10" s="364"/>
      <c r="G10" s="364"/>
      <c r="H10" s="364"/>
      <c r="I10" s="364"/>
    </row>
    <row r="11" s="354" customFormat="1" ht="27" customHeight="1" spans="1:9">
      <c r="A11" s="365" t="s">
        <v>64</v>
      </c>
      <c r="B11" s="117">
        <v>1088</v>
      </c>
      <c r="C11" s="117">
        <v>1400</v>
      </c>
      <c r="D11" s="366">
        <f t="shared" si="0"/>
        <v>0.286764705882353</v>
      </c>
      <c r="E11" s="364"/>
      <c r="F11" s="364"/>
      <c r="G11" s="364"/>
      <c r="H11" s="364"/>
      <c r="I11" s="364"/>
    </row>
    <row r="12" s="354" customFormat="1" ht="27" customHeight="1" spans="1:9">
      <c r="A12" s="365" t="s">
        <v>65</v>
      </c>
      <c r="B12" s="117">
        <v>1079</v>
      </c>
      <c r="C12" s="117">
        <v>1385</v>
      </c>
      <c r="D12" s="366">
        <f t="shared" si="0"/>
        <v>0.283595922150139</v>
      </c>
      <c r="E12" s="364"/>
      <c r="F12" s="364"/>
      <c r="G12" s="364"/>
      <c r="H12" s="364"/>
      <c r="I12" s="364"/>
    </row>
    <row r="13" s="354" customFormat="1" ht="27" customHeight="1" spans="1:9">
      <c r="A13" s="365" t="s">
        <v>66</v>
      </c>
      <c r="B13" s="117">
        <v>1124</v>
      </c>
      <c r="C13" s="117">
        <v>1400</v>
      </c>
      <c r="D13" s="366">
        <f t="shared" si="0"/>
        <v>0.245551601423488</v>
      </c>
      <c r="E13" s="364"/>
      <c r="F13" s="364"/>
      <c r="G13" s="364"/>
      <c r="H13" s="364"/>
      <c r="I13" s="364"/>
    </row>
    <row r="14" s="354" customFormat="1" ht="27" customHeight="1" spans="1:9">
      <c r="A14" s="365" t="s">
        <v>67</v>
      </c>
      <c r="B14" s="117">
        <v>7913</v>
      </c>
      <c r="C14" s="117">
        <v>8500</v>
      </c>
      <c r="D14" s="366">
        <f t="shared" si="0"/>
        <v>0.0741817262732212</v>
      </c>
      <c r="E14" s="364"/>
      <c r="F14" s="364"/>
      <c r="G14" s="364"/>
      <c r="H14" s="364"/>
      <c r="I14" s="364"/>
    </row>
    <row r="15" s="354" customFormat="1" ht="27" customHeight="1" spans="1:9">
      <c r="A15" s="365" t="s">
        <v>68</v>
      </c>
      <c r="B15" s="117">
        <v>612</v>
      </c>
      <c r="C15" s="117">
        <v>700</v>
      </c>
      <c r="D15" s="366">
        <f t="shared" si="0"/>
        <v>0.143790849673203</v>
      </c>
      <c r="E15" s="364"/>
      <c r="F15" s="364"/>
      <c r="G15" s="364"/>
      <c r="H15" s="364"/>
      <c r="I15" s="364"/>
    </row>
    <row r="16" s="354" customFormat="1" ht="27" customHeight="1" spans="1:9">
      <c r="A16" s="365" t="s">
        <v>70</v>
      </c>
      <c r="B16" s="117">
        <v>3764</v>
      </c>
      <c r="C16" s="117">
        <v>4000</v>
      </c>
      <c r="D16" s="366">
        <f t="shared" si="0"/>
        <v>0.0626992561105206</v>
      </c>
      <c r="E16" s="364"/>
      <c r="F16" s="364"/>
      <c r="G16" s="364"/>
      <c r="H16" s="364"/>
      <c r="I16" s="364"/>
    </row>
    <row r="17" s="354" customFormat="1" ht="27" customHeight="1" spans="1:9">
      <c r="A17" s="365" t="s">
        <v>71</v>
      </c>
      <c r="B17" s="117">
        <v>8040</v>
      </c>
      <c r="C17" s="117">
        <v>8200</v>
      </c>
      <c r="D17" s="366">
        <f t="shared" si="0"/>
        <v>0.0199004975124377</v>
      </c>
      <c r="E17" s="364"/>
      <c r="F17" s="364"/>
      <c r="G17" s="364"/>
      <c r="H17" s="364"/>
      <c r="I17" s="364"/>
    </row>
    <row r="18" s="354" customFormat="1" ht="27" customHeight="1" spans="1:9">
      <c r="A18" s="365" t="s">
        <v>72</v>
      </c>
      <c r="B18" s="117">
        <v>6</v>
      </c>
      <c r="C18" s="117"/>
      <c r="D18" s="366">
        <f t="shared" si="0"/>
        <v>-1</v>
      </c>
      <c r="E18" s="364"/>
      <c r="F18" s="364"/>
      <c r="G18" s="364"/>
      <c r="H18" s="364"/>
      <c r="I18" s="364"/>
    </row>
    <row r="19" s="354" customFormat="1" ht="27" customHeight="1" spans="1:9">
      <c r="A19" s="365" t="s">
        <v>73</v>
      </c>
      <c r="B19" s="117">
        <v>20</v>
      </c>
      <c r="C19" s="117"/>
      <c r="D19" s="366">
        <f t="shared" si="0"/>
        <v>-1</v>
      </c>
      <c r="E19" s="364"/>
      <c r="F19" s="364"/>
      <c r="G19" s="364"/>
      <c r="H19" s="364"/>
      <c r="I19" s="364"/>
    </row>
    <row r="20" s="354" customFormat="1" ht="27" customHeight="1" spans="1:9">
      <c r="A20" s="365" t="s">
        <v>74</v>
      </c>
      <c r="B20" s="117">
        <f>SUM(B21:B27)</f>
        <v>2178</v>
      </c>
      <c r="C20" s="117">
        <f>SUM(C21:C27)</f>
        <v>2695</v>
      </c>
      <c r="D20" s="366">
        <f t="shared" si="0"/>
        <v>0.237373737373737</v>
      </c>
      <c r="E20" s="364"/>
      <c r="F20" s="364"/>
      <c r="G20" s="364"/>
      <c r="H20" s="364"/>
      <c r="I20" s="364"/>
    </row>
    <row r="21" s="354" customFormat="1" ht="27" customHeight="1" spans="1:9">
      <c r="A21" s="365" t="s">
        <v>75</v>
      </c>
      <c r="B21" s="117">
        <v>1610</v>
      </c>
      <c r="C21" s="117">
        <v>2100</v>
      </c>
      <c r="D21" s="366">
        <f t="shared" ref="D21:D28" si="1">C21/B21-1</f>
        <v>0.304347826086957</v>
      </c>
      <c r="E21" s="364"/>
      <c r="F21" s="364"/>
      <c r="G21" s="364"/>
      <c r="H21" s="364"/>
      <c r="I21" s="364"/>
    </row>
    <row r="22" s="354" customFormat="1" ht="27" customHeight="1" spans="1:9">
      <c r="A22" s="365" t="s">
        <v>76</v>
      </c>
      <c r="B22" s="117">
        <v>6</v>
      </c>
      <c r="C22" s="117"/>
      <c r="D22" s="366">
        <f t="shared" si="1"/>
        <v>-1</v>
      </c>
      <c r="E22" s="364"/>
      <c r="F22" s="364"/>
      <c r="G22" s="364"/>
      <c r="H22" s="364"/>
      <c r="I22" s="364"/>
    </row>
    <row r="23" s="354" customFormat="1" ht="27" customHeight="1" spans="1:9">
      <c r="A23" s="365" t="s">
        <v>77</v>
      </c>
      <c r="B23" s="117">
        <v>275</v>
      </c>
      <c r="C23" s="117">
        <v>300</v>
      </c>
      <c r="D23" s="366">
        <f t="shared" si="1"/>
        <v>0.0909090909090908</v>
      </c>
      <c r="E23" s="364"/>
      <c r="F23" s="364"/>
      <c r="G23" s="364"/>
      <c r="H23" s="364"/>
      <c r="I23" s="364"/>
    </row>
    <row r="24" s="354" customFormat="1" ht="27" customHeight="1" spans="1:9">
      <c r="A24" s="365" t="s">
        <v>78</v>
      </c>
      <c r="B24" s="117"/>
      <c r="C24" s="117"/>
      <c r="D24" s="366"/>
      <c r="E24" s="364"/>
      <c r="F24" s="364"/>
      <c r="G24" s="364"/>
      <c r="H24" s="364"/>
      <c r="I24" s="364"/>
    </row>
    <row r="25" s="354" customFormat="1" ht="27" customHeight="1" spans="1:9">
      <c r="A25" s="365" t="s">
        <v>123</v>
      </c>
      <c r="B25" s="117">
        <v>277</v>
      </c>
      <c r="C25" s="117">
        <v>295</v>
      </c>
      <c r="D25" s="366">
        <f t="shared" si="1"/>
        <v>0.0649819494584838</v>
      </c>
      <c r="E25" s="364"/>
      <c r="F25" s="364"/>
      <c r="G25" s="364"/>
      <c r="H25" s="364"/>
      <c r="I25" s="364"/>
    </row>
    <row r="26" s="354" customFormat="1" ht="27" customHeight="1" spans="1:9">
      <c r="A26" s="367" t="s">
        <v>124</v>
      </c>
      <c r="B26" s="117">
        <v>9</v>
      </c>
      <c r="C26" s="117"/>
      <c r="D26" s="366">
        <f t="shared" si="1"/>
        <v>-1</v>
      </c>
      <c r="E26" s="364"/>
      <c r="F26" s="364"/>
      <c r="G26" s="364"/>
      <c r="H26" s="364"/>
      <c r="I26" s="364"/>
    </row>
    <row r="27" s="354" customFormat="1" ht="27" customHeight="1" spans="1:9">
      <c r="A27" s="367" t="s">
        <v>125</v>
      </c>
      <c r="B27" s="117">
        <v>1</v>
      </c>
      <c r="C27" s="117"/>
      <c r="D27" s="366">
        <f t="shared" si="1"/>
        <v>-1</v>
      </c>
      <c r="E27" s="364"/>
      <c r="F27" s="364"/>
      <c r="G27" s="364"/>
      <c r="H27" s="364"/>
      <c r="I27" s="364"/>
    </row>
    <row r="28" s="354" customFormat="1" ht="27" customHeight="1" spans="1:9">
      <c r="A28" s="368" t="s">
        <v>126</v>
      </c>
      <c r="B28" s="118">
        <f>B5+B20</f>
        <v>40248</v>
      </c>
      <c r="C28" s="118">
        <f>C5+C20</f>
        <v>44930</v>
      </c>
      <c r="D28" s="369">
        <f t="shared" si="1"/>
        <v>0.116328761677599</v>
      </c>
      <c r="E28" s="364"/>
      <c r="F28" s="364"/>
      <c r="G28" s="364"/>
      <c r="H28" s="364"/>
      <c r="I28" s="364"/>
    </row>
    <row r="29" s="354" customFormat="1" ht="27" customHeight="1" spans="1:9">
      <c r="A29" s="365" t="s">
        <v>127</v>
      </c>
      <c r="B29" s="117"/>
      <c r="C29" s="117">
        <f>C30</f>
        <v>15457</v>
      </c>
      <c r="D29" s="370"/>
      <c r="E29" s="364"/>
      <c r="F29" s="364"/>
      <c r="G29" s="364"/>
      <c r="H29" s="364"/>
      <c r="I29" s="364"/>
    </row>
    <row r="30" s="354" customFormat="1" ht="27" customHeight="1" spans="1:9">
      <c r="A30" s="365" t="s">
        <v>128</v>
      </c>
      <c r="B30" s="117"/>
      <c r="C30" s="117">
        <f>C31+C32+C33</f>
        <v>15457</v>
      </c>
      <c r="D30" s="370"/>
      <c r="E30" s="364"/>
      <c r="F30" s="364"/>
      <c r="G30" s="364"/>
      <c r="H30" s="364"/>
      <c r="I30" s="364"/>
    </row>
    <row r="31" s="354" customFormat="1" ht="27" customHeight="1" spans="1:9">
      <c r="A31" s="365" t="s">
        <v>129</v>
      </c>
      <c r="B31" s="117"/>
      <c r="C31" s="117">
        <v>1187</v>
      </c>
      <c r="D31" s="370"/>
      <c r="E31" s="364"/>
      <c r="F31" s="364"/>
      <c r="G31" s="364"/>
      <c r="H31" s="364"/>
      <c r="I31" s="364"/>
    </row>
    <row r="32" s="354" customFormat="1" ht="27" customHeight="1" spans="1:9">
      <c r="A32" s="365" t="s">
        <v>130</v>
      </c>
      <c r="B32" s="117"/>
      <c r="C32" s="117">
        <v>8270</v>
      </c>
      <c r="D32" s="370"/>
      <c r="E32" s="364"/>
      <c r="F32" s="364"/>
      <c r="G32" s="364"/>
      <c r="H32" s="364"/>
      <c r="I32" s="364"/>
    </row>
    <row r="33" s="354" customFormat="1" ht="27" customHeight="1" spans="1:9">
      <c r="A33" s="365" t="s">
        <v>131</v>
      </c>
      <c r="B33" s="117"/>
      <c r="C33" s="117">
        <v>6000</v>
      </c>
      <c r="D33" s="370"/>
      <c r="E33" s="364"/>
      <c r="F33" s="364"/>
      <c r="G33" s="364"/>
      <c r="H33" s="364"/>
      <c r="I33" s="364"/>
    </row>
    <row r="34" s="354" customFormat="1" ht="27" customHeight="1" spans="1:9">
      <c r="A34" s="365" t="s">
        <v>132</v>
      </c>
      <c r="B34" s="117"/>
      <c r="C34" s="117">
        <v>1138</v>
      </c>
      <c r="D34" s="370"/>
      <c r="E34" s="364"/>
      <c r="F34" s="364"/>
      <c r="G34" s="364"/>
      <c r="H34" s="364"/>
      <c r="I34" s="364"/>
    </row>
    <row r="35" s="354" customFormat="1" ht="27" customHeight="1" spans="1:9">
      <c r="A35" s="365" t="s">
        <v>133</v>
      </c>
      <c r="B35" s="117"/>
      <c r="C35" s="117">
        <f>C36+C37+C38</f>
        <v>23000</v>
      </c>
      <c r="D35" s="370"/>
      <c r="E35" s="364"/>
      <c r="F35" s="364"/>
      <c r="G35" s="364"/>
      <c r="H35" s="364"/>
      <c r="I35" s="364"/>
    </row>
    <row r="36" s="354" customFormat="1" ht="27" customHeight="1" spans="1:9">
      <c r="A36" s="365" t="s">
        <v>134</v>
      </c>
      <c r="B36" s="117"/>
      <c r="C36" s="117"/>
      <c r="D36" s="370"/>
      <c r="E36" s="364"/>
      <c r="F36" s="364"/>
      <c r="G36" s="364"/>
      <c r="H36" s="364"/>
      <c r="I36" s="364"/>
    </row>
    <row r="37" s="354" customFormat="1" ht="27" customHeight="1" spans="1:9">
      <c r="A37" s="365" t="s">
        <v>135</v>
      </c>
      <c r="B37" s="117"/>
      <c r="C37" s="117"/>
      <c r="D37" s="370"/>
      <c r="E37" s="364"/>
      <c r="F37" s="364"/>
      <c r="G37" s="364"/>
      <c r="H37" s="364"/>
      <c r="I37" s="364"/>
    </row>
    <row r="38" s="354" customFormat="1" ht="27" customHeight="1" spans="1:9">
      <c r="A38" s="365" t="s">
        <v>136</v>
      </c>
      <c r="B38" s="117"/>
      <c r="C38" s="117">
        <v>23000</v>
      </c>
      <c r="D38" s="370"/>
      <c r="E38" s="364"/>
      <c r="F38" s="364"/>
      <c r="G38" s="364"/>
      <c r="H38" s="364"/>
      <c r="I38" s="364"/>
    </row>
    <row r="39" s="354" customFormat="1" ht="27" customHeight="1" spans="1:9">
      <c r="A39" s="365" t="s">
        <v>137</v>
      </c>
      <c r="B39" s="117"/>
      <c r="C39" s="117"/>
      <c r="D39" s="370"/>
      <c r="E39" s="364"/>
      <c r="F39" s="364"/>
      <c r="G39" s="364"/>
      <c r="H39" s="364"/>
      <c r="I39" s="364"/>
    </row>
    <row r="40" s="354" customFormat="1" ht="27" customHeight="1" spans="1:9">
      <c r="A40" s="368" t="s">
        <v>138</v>
      </c>
      <c r="B40" s="118">
        <f>B28+B29+B35+B39+B34</f>
        <v>40248</v>
      </c>
      <c r="C40" s="118">
        <f>C28+C29+C35+C39+C34</f>
        <v>84525</v>
      </c>
      <c r="D40" s="369"/>
      <c r="E40" s="364"/>
      <c r="F40" s="364"/>
      <c r="G40" s="364"/>
      <c r="H40" s="364"/>
      <c r="I40" s="364"/>
    </row>
    <row r="41" ht="15" customHeight="1" spans="1:9">
      <c r="A41" s="359"/>
      <c r="B41" s="77"/>
      <c r="C41" s="77"/>
      <c r="D41" s="360"/>
      <c r="E41" s="359"/>
      <c r="F41" s="359"/>
      <c r="G41" s="359"/>
      <c r="H41" s="359"/>
      <c r="I41" s="359"/>
    </row>
    <row r="42" ht="15" customHeight="1" spans="1:9">
      <c r="A42" s="359"/>
      <c r="B42" s="77"/>
      <c r="C42" s="77"/>
      <c r="D42" s="360"/>
      <c r="E42" s="359"/>
      <c r="F42" s="359"/>
      <c r="G42" s="359"/>
      <c r="H42" s="359"/>
      <c r="I42" s="359"/>
    </row>
    <row r="43" ht="15" customHeight="1" spans="1:9">
      <c r="A43" s="359"/>
      <c r="B43" s="77"/>
      <c r="C43" s="77"/>
      <c r="D43" s="360"/>
      <c r="E43" s="359"/>
      <c r="F43" s="359"/>
      <c r="G43" s="359"/>
      <c r="H43" s="359"/>
      <c r="I43" s="359"/>
    </row>
    <row r="44" ht="15" customHeight="1" spans="1:9">
      <c r="A44" s="359"/>
      <c r="B44" s="77"/>
      <c r="C44" s="77"/>
      <c r="D44" s="360"/>
      <c r="E44" s="359"/>
      <c r="F44" s="359"/>
      <c r="G44" s="359"/>
      <c r="H44" s="359"/>
      <c r="I44" s="359"/>
    </row>
    <row r="45" ht="15" customHeight="1" spans="1:9">
      <c r="A45" s="359"/>
      <c r="B45" s="77"/>
      <c r="C45" s="77"/>
      <c r="D45" s="360"/>
      <c r="E45" s="359"/>
      <c r="F45" s="359"/>
      <c r="G45" s="359"/>
      <c r="H45" s="359"/>
      <c r="I45" s="359"/>
    </row>
    <row r="46" ht="15" customHeight="1" spans="1:9">
      <c r="A46" s="359"/>
      <c r="B46" s="77"/>
      <c r="C46" s="77"/>
      <c r="D46" s="360"/>
      <c r="E46" s="359"/>
      <c r="F46" s="359"/>
      <c r="G46" s="359"/>
      <c r="H46" s="359"/>
      <c r="I46" s="359"/>
    </row>
    <row r="47" customHeight="1" spans="2:3">
      <c r="B47" s="70"/>
      <c r="C47" s="70"/>
    </row>
    <row r="48" customHeight="1" spans="2:3">
      <c r="B48" s="70"/>
      <c r="C48" s="70"/>
    </row>
    <row r="49" customHeight="1" spans="2:3">
      <c r="B49" s="70"/>
      <c r="C49" s="70"/>
    </row>
    <row r="50" customHeight="1" spans="2:3">
      <c r="B50" s="70"/>
      <c r="C50" s="70"/>
    </row>
    <row r="51" customHeight="1" spans="2:3">
      <c r="B51" s="70"/>
      <c r="C51" s="70"/>
    </row>
    <row r="52" customHeight="1" spans="2:3">
      <c r="B52" s="70"/>
      <c r="C52" s="70"/>
    </row>
    <row r="53" customHeight="1" spans="2:3">
      <c r="B53" s="70"/>
      <c r="C53" s="70"/>
    </row>
    <row r="54" customHeight="1" spans="2:3">
      <c r="B54" s="70"/>
      <c r="C54" s="70"/>
    </row>
    <row r="55" customHeight="1" spans="2:3">
      <c r="B55" s="70"/>
      <c r="C55" s="70"/>
    </row>
    <row r="56" customHeight="1" spans="2:3">
      <c r="B56" s="70"/>
      <c r="C56" s="70"/>
    </row>
    <row r="57" customHeight="1" spans="2:3">
      <c r="B57" s="70"/>
      <c r="C57" s="70"/>
    </row>
    <row r="58" customHeight="1" spans="2:3">
      <c r="B58" s="70"/>
      <c r="C58" s="70"/>
    </row>
    <row r="59" customHeight="1" spans="2:3">
      <c r="B59" s="70"/>
      <c r="C59" s="70"/>
    </row>
    <row r="60" customHeight="1" spans="2:3">
      <c r="B60" s="70"/>
      <c r="C60" s="70"/>
    </row>
    <row r="61" customHeight="1" spans="2:3">
      <c r="B61" s="70"/>
      <c r="C61" s="70"/>
    </row>
    <row r="62" customHeight="1" spans="2:3">
      <c r="B62" s="70"/>
      <c r="C62" s="70"/>
    </row>
    <row r="63" customHeight="1" spans="2:3">
      <c r="B63" s="70"/>
      <c r="C63" s="70"/>
    </row>
    <row r="64" customHeight="1" spans="2:3">
      <c r="B64" s="70"/>
      <c r="C64" s="70"/>
    </row>
    <row r="65" customHeight="1" spans="2:3">
      <c r="B65" s="70"/>
      <c r="C65" s="70"/>
    </row>
    <row r="66" customHeight="1" spans="2:3">
      <c r="B66" s="70"/>
      <c r="C66" s="70"/>
    </row>
    <row r="67" customHeight="1" spans="2:3">
      <c r="B67" s="70"/>
      <c r="C67" s="70"/>
    </row>
    <row r="68" customHeight="1" spans="2:3">
      <c r="B68" s="70"/>
      <c r="C68" s="70"/>
    </row>
    <row r="69" customHeight="1" spans="2:3">
      <c r="B69" s="70"/>
      <c r="C69" s="70"/>
    </row>
    <row r="70" customHeight="1" spans="2:3">
      <c r="B70" s="70"/>
      <c r="C70" s="70"/>
    </row>
    <row r="71" customHeight="1" spans="2:3">
      <c r="B71" s="70"/>
      <c r="C71" s="70"/>
    </row>
    <row r="72" customHeight="1" spans="2:3">
      <c r="B72" s="70"/>
      <c r="C72" s="70"/>
    </row>
    <row r="73" customHeight="1" spans="2:3">
      <c r="B73" s="70"/>
      <c r="C73" s="70"/>
    </row>
    <row r="74" customHeight="1" spans="2:3">
      <c r="B74" s="70"/>
      <c r="C74" s="70"/>
    </row>
    <row r="75" customHeight="1" spans="2:3">
      <c r="B75" s="70"/>
      <c r="C75" s="70"/>
    </row>
    <row r="76" customHeight="1" spans="2:3">
      <c r="B76" s="70"/>
      <c r="C76" s="70"/>
    </row>
    <row r="77" customHeight="1" spans="2:3">
      <c r="B77" s="70"/>
      <c r="C77" s="70"/>
    </row>
    <row r="78" customHeight="1" spans="2:3">
      <c r="B78" s="70"/>
      <c r="C78" s="70"/>
    </row>
    <row r="79" customHeight="1" spans="2:3">
      <c r="B79" s="70"/>
      <c r="C79" s="70"/>
    </row>
    <row r="80" customHeight="1" spans="2:3">
      <c r="B80" s="70"/>
      <c r="C80" s="70"/>
    </row>
    <row r="81" customHeight="1" spans="2:3">
      <c r="B81" s="70"/>
      <c r="C81" s="70"/>
    </row>
  </sheetData>
  <mergeCells count="1">
    <mergeCell ref="A2:D2"/>
  </mergeCells>
  <printOptions horizontalCentered="1"/>
  <pageMargins left="0.357638888888889" right="0.357638888888889" top="0.590277777777778" bottom="0" header="0.393055555555556" footer="0.5"/>
  <pageSetup paperSize="9" scale="87"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sheetPr>
  <dimension ref="A1:F28"/>
  <sheetViews>
    <sheetView topLeftCell="A5" workbookViewId="0">
      <selection activeCell="G27" sqref="G27"/>
    </sheetView>
  </sheetViews>
  <sheetFormatPr defaultColWidth="9" defaultRowHeight="14.25" outlineLevelCol="5"/>
  <cols>
    <col min="1" max="1" width="32.25" customWidth="1"/>
    <col min="2" max="2" width="14.75" customWidth="1"/>
    <col min="3" max="3" width="17" customWidth="1"/>
    <col min="4" max="4" width="14.875" customWidth="1"/>
    <col min="5" max="5" width="22.125" customWidth="1"/>
    <col min="6" max="6" width="15.25" customWidth="1"/>
  </cols>
  <sheetData>
    <row r="1" spans="1:6">
      <c r="A1" s="338" t="s">
        <v>139</v>
      </c>
      <c r="B1" s="339"/>
      <c r="C1" s="340"/>
      <c r="D1" s="339"/>
      <c r="E1" s="339"/>
      <c r="F1" s="339"/>
    </row>
    <row r="2" ht="22.5" spans="1:6">
      <c r="A2" s="341" t="s">
        <v>140</v>
      </c>
      <c r="B2" s="341"/>
      <c r="C2" s="341"/>
      <c r="D2" s="341"/>
      <c r="E2" s="341"/>
      <c r="F2" s="341"/>
    </row>
    <row r="3" spans="1:6">
      <c r="A3" s="258"/>
      <c r="B3" s="342"/>
      <c r="C3" s="342"/>
      <c r="D3" s="342"/>
      <c r="E3" s="343" t="s">
        <v>141</v>
      </c>
      <c r="F3" s="343"/>
    </row>
    <row r="4" spans="1:6">
      <c r="A4" s="261" t="s">
        <v>142</v>
      </c>
      <c r="B4" s="262" t="s">
        <v>143</v>
      </c>
      <c r="C4" s="262" t="s">
        <v>120</v>
      </c>
      <c r="D4" s="262"/>
      <c r="E4" s="262"/>
      <c r="F4" s="344" t="s">
        <v>121</v>
      </c>
    </row>
    <row r="5" ht="27" spans="1:6">
      <c r="A5" s="261"/>
      <c r="B5" s="261"/>
      <c r="C5" s="262" t="s">
        <v>144</v>
      </c>
      <c r="D5" s="262" t="s">
        <v>145</v>
      </c>
      <c r="E5" s="261" t="s">
        <v>146</v>
      </c>
      <c r="F5" s="344"/>
    </row>
    <row r="6" ht="15.95" customHeight="1" spans="1:6">
      <c r="A6" s="345" t="s">
        <v>89</v>
      </c>
      <c r="B6" s="346">
        <v>13159</v>
      </c>
      <c r="C6" s="347">
        <v>7052</v>
      </c>
      <c r="D6" s="348"/>
      <c r="E6" s="346">
        <f t="shared" ref="E6:E26" si="0">SUM(C6:D6)</f>
        <v>7052</v>
      </c>
      <c r="F6" s="349">
        <f t="shared" ref="F6:F28" si="1">(E6/B6-1)*100</f>
        <v>-46.409301618664</v>
      </c>
    </row>
    <row r="7" ht="15.95" customHeight="1" spans="1:6">
      <c r="A7" s="345" t="s">
        <v>90</v>
      </c>
      <c r="B7" s="346">
        <v>0</v>
      </c>
      <c r="C7" s="296">
        <v>3</v>
      </c>
      <c r="D7" s="350"/>
      <c r="E7" s="346">
        <f t="shared" si="0"/>
        <v>3</v>
      </c>
      <c r="F7" s="349"/>
    </row>
    <row r="8" ht="15.95" customHeight="1" spans="1:6">
      <c r="A8" s="345" t="s">
        <v>91</v>
      </c>
      <c r="B8" s="346">
        <v>5431</v>
      </c>
      <c r="C8" s="296">
        <v>3830</v>
      </c>
      <c r="D8" s="350"/>
      <c r="E8" s="346">
        <f t="shared" si="0"/>
        <v>3830</v>
      </c>
      <c r="F8" s="349">
        <f t="shared" si="1"/>
        <v>-29.4789173264592</v>
      </c>
    </row>
    <row r="9" ht="15.95" customHeight="1" spans="1:6">
      <c r="A9" s="345" t="s">
        <v>92</v>
      </c>
      <c r="B9" s="346">
        <v>23785</v>
      </c>
      <c r="C9" s="296">
        <v>19454</v>
      </c>
      <c r="D9" s="350">
        <v>3289</v>
      </c>
      <c r="E9" s="346">
        <f t="shared" si="0"/>
        <v>22743</v>
      </c>
      <c r="F9" s="349">
        <f t="shared" si="1"/>
        <v>-4.3809123397099</v>
      </c>
    </row>
    <row r="10" ht="15.95" customHeight="1" spans="1:6">
      <c r="A10" s="345" t="s">
        <v>93</v>
      </c>
      <c r="B10" s="346">
        <v>200</v>
      </c>
      <c r="C10" s="296">
        <v>909</v>
      </c>
      <c r="D10" s="350"/>
      <c r="E10" s="346">
        <f t="shared" si="0"/>
        <v>909</v>
      </c>
      <c r="F10" s="349">
        <f t="shared" si="1"/>
        <v>354.5</v>
      </c>
    </row>
    <row r="11" ht="15.95" customHeight="1" spans="1:6">
      <c r="A11" s="345" t="s">
        <v>94</v>
      </c>
      <c r="B11" s="346">
        <v>640</v>
      </c>
      <c r="C11" s="296">
        <v>314</v>
      </c>
      <c r="D11" s="350"/>
      <c r="E11" s="346">
        <f t="shared" si="0"/>
        <v>314</v>
      </c>
      <c r="F11" s="349">
        <f t="shared" si="1"/>
        <v>-50.9375</v>
      </c>
    </row>
    <row r="12" ht="15.95" customHeight="1" spans="1:6">
      <c r="A12" s="345" t="s">
        <v>95</v>
      </c>
      <c r="B12" s="346">
        <v>11873</v>
      </c>
      <c r="C12" s="296">
        <v>9826</v>
      </c>
      <c r="D12" s="350">
        <v>1407</v>
      </c>
      <c r="E12" s="346">
        <f t="shared" si="0"/>
        <v>11233</v>
      </c>
      <c r="F12" s="349">
        <f t="shared" si="1"/>
        <v>-5.39038153794323</v>
      </c>
    </row>
    <row r="13" ht="15.95" customHeight="1" spans="1:6">
      <c r="A13" s="345" t="s">
        <v>96</v>
      </c>
      <c r="B13" s="346">
        <v>4170</v>
      </c>
      <c r="C13" s="296">
        <v>5382</v>
      </c>
      <c r="D13" s="350">
        <v>1304</v>
      </c>
      <c r="E13" s="346">
        <f t="shared" si="0"/>
        <v>6686</v>
      </c>
      <c r="F13" s="349">
        <f t="shared" si="1"/>
        <v>60.3357314148681</v>
      </c>
    </row>
    <row r="14" ht="15.95" customHeight="1" spans="1:6">
      <c r="A14" s="345" t="s">
        <v>97</v>
      </c>
      <c r="B14" s="346">
        <v>5598</v>
      </c>
      <c r="C14" s="296">
        <v>2027</v>
      </c>
      <c r="D14" s="350"/>
      <c r="E14" s="346">
        <f t="shared" si="0"/>
        <v>2027</v>
      </c>
      <c r="F14" s="349">
        <f t="shared" si="1"/>
        <v>-63.7906395141122</v>
      </c>
    </row>
    <row r="15" ht="15.95" customHeight="1" spans="1:6">
      <c r="A15" s="345" t="s">
        <v>98</v>
      </c>
      <c r="B15" s="346">
        <v>14606</v>
      </c>
      <c r="C15" s="296">
        <v>12132</v>
      </c>
      <c r="D15" s="350"/>
      <c r="E15" s="346">
        <f t="shared" si="0"/>
        <v>12132</v>
      </c>
      <c r="F15" s="349">
        <f t="shared" si="1"/>
        <v>-16.9382445570314</v>
      </c>
    </row>
    <row r="16" ht="15.95" customHeight="1" spans="1:6">
      <c r="A16" s="345" t="s">
        <v>99</v>
      </c>
      <c r="B16" s="346">
        <v>5813</v>
      </c>
      <c r="C16" s="296">
        <v>4238</v>
      </c>
      <c r="D16" s="350"/>
      <c r="E16" s="346">
        <f t="shared" si="0"/>
        <v>4238</v>
      </c>
      <c r="F16" s="349">
        <f t="shared" si="1"/>
        <v>-27.0944434887322</v>
      </c>
    </row>
    <row r="17" ht="15.95" customHeight="1" spans="1:6">
      <c r="A17" s="345" t="s">
        <v>100</v>
      </c>
      <c r="B17" s="346">
        <v>124</v>
      </c>
      <c r="C17" s="296">
        <v>118</v>
      </c>
      <c r="D17" s="350"/>
      <c r="E17" s="346">
        <f t="shared" si="0"/>
        <v>118</v>
      </c>
      <c r="F17" s="349">
        <f t="shared" si="1"/>
        <v>-4.83870967741935</v>
      </c>
    </row>
    <row r="18" ht="15.95" customHeight="1" spans="1:6">
      <c r="A18" s="345" t="s">
        <v>101</v>
      </c>
      <c r="B18" s="346">
        <v>4362</v>
      </c>
      <c r="C18" s="296">
        <v>102</v>
      </c>
      <c r="D18" s="350"/>
      <c r="E18" s="346">
        <f t="shared" si="0"/>
        <v>102</v>
      </c>
      <c r="F18" s="349">
        <f t="shared" si="1"/>
        <v>-97.6616231086658</v>
      </c>
    </row>
    <row r="19" ht="15.95" customHeight="1" spans="1:6">
      <c r="A19" s="345" t="s">
        <v>102</v>
      </c>
      <c r="B19" s="346">
        <v>1251</v>
      </c>
      <c r="C19" s="296">
        <v>37</v>
      </c>
      <c r="D19" s="346"/>
      <c r="E19" s="346">
        <f t="shared" si="0"/>
        <v>37</v>
      </c>
      <c r="F19" s="349">
        <f t="shared" si="1"/>
        <v>-97.0423661071143</v>
      </c>
    </row>
    <row r="20" ht="15.95" customHeight="1" spans="1:6">
      <c r="A20" s="345" t="s">
        <v>103</v>
      </c>
      <c r="B20" s="346">
        <v>510</v>
      </c>
      <c r="C20" s="296">
        <v>10</v>
      </c>
      <c r="D20" s="346"/>
      <c r="E20" s="346">
        <f t="shared" si="0"/>
        <v>10</v>
      </c>
      <c r="F20" s="349">
        <f t="shared" si="1"/>
        <v>-98.0392156862745</v>
      </c>
    </row>
    <row r="21" ht="15.95" customHeight="1" spans="1:6">
      <c r="A21" s="345" t="s">
        <v>104</v>
      </c>
      <c r="B21" s="346">
        <v>5</v>
      </c>
      <c r="C21" s="296">
        <v>5</v>
      </c>
      <c r="D21" s="350"/>
      <c r="E21" s="346">
        <f t="shared" si="0"/>
        <v>5</v>
      </c>
      <c r="F21" s="349">
        <f t="shared" si="1"/>
        <v>0</v>
      </c>
    </row>
    <row r="22" ht="15.95" customHeight="1" spans="1:6">
      <c r="A22" s="345" t="s">
        <v>105</v>
      </c>
      <c r="B22" s="346">
        <v>12013</v>
      </c>
      <c r="C22" s="296">
        <v>6396</v>
      </c>
      <c r="D22" s="350"/>
      <c r="E22" s="346">
        <f t="shared" si="0"/>
        <v>6396</v>
      </c>
      <c r="F22" s="349">
        <f t="shared" si="1"/>
        <v>-46.7576791808874</v>
      </c>
    </row>
    <row r="23" ht="15.95" customHeight="1" spans="1:6">
      <c r="A23" s="345" t="s">
        <v>147</v>
      </c>
      <c r="B23" s="346">
        <v>432</v>
      </c>
      <c r="C23" s="296">
        <v>805</v>
      </c>
      <c r="D23" s="346"/>
      <c r="E23" s="346">
        <f t="shared" si="0"/>
        <v>805</v>
      </c>
      <c r="F23" s="349">
        <f t="shared" si="1"/>
        <v>86.3425925925926</v>
      </c>
    </row>
    <row r="24" ht="15.95" customHeight="1" spans="1:6">
      <c r="A24" s="345" t="s">
        <v>148</v>
      </c>
      <c r="B24" s="346">
        <v>1000</v>
      </c>
      <c r="C24" s="346"/>
      <c r="D24" s="346"/>
      <c r="E24" s="346">
        <f t="shared" si="0"/>
        <v>0</v>
      </c>
      <c r="F24" s="349">
        <f t="shared" si="1"/>
        <v>-100</v>
      </c>
    </row>
    <row r="25" ht="15.95" customHeight="1" spans="1:6">
      <c r="A25" s="345" t="s">
        <v>108</v>
      </c>
      <c r="B25" s="346">
        <v>4880</v>
      </c>
      <c r="C25" s="296">
        <v>4085</v>
      </c>
      <c r="D25" s="346"/>
      <c r="E25" s="346">
        <f t="shared" si="0"/>
        <v>4085</v>
      </c>
      <c r="F25" s="349">
        <f t="shared" si="1"/>
        <v>-16.2909836065574</v>
      </c>
    </row>
    <row r="26" ht="15.95" customHeight="1" spans="1:6">
      <c r="A26" s="261" t="s">
        <v>149</v>
      </c>
      <c r="B26" s="351">
        <f>SUM(B6:B25)</f>
        <v>109852</v>
      </c>
      <c r="C26" s="351">
        <f>SUM(C6:C25)</f>
        <v>76725</v>
      </c>
      <c r="D26" s="351">
        <f>SUM(D6:D25)</f>
        <v>6000</v>
      </c>
      <c r="E26" s="351">
        <f t="shared" si="0"/>
        <v>82725</v>
      </c>
      <c r="F26" s="349">
        <f t="shared" si="1"/>
        <v>-24.6941339256454</v>
      </c>
    </row>
    <row r="27" ht="15.95" customHeight="1" spans="1:6">
      <c r="A27" s="352" t="s">
        <v>150</v>
      </c>
      <c r="B27" s="349">
        <v>2257</v>
      </c>
      <c r="C27" s="349">
        <v>1800</v>
      </c>
      <c r="D27" s="349"/>
      <c r="E27" s="349">
        <v>1800</v>
      </c>
      <c r="F27" s="349">
        <f t="shared" si="1"/>
        <v>-20.2481169694284</v>
      </c>
    </row>
    <row r="28" ht="15.95" customHeight="1" spans="1:6">
      <c r="A28" s="261" t="s">
        <v>151</v>
      </c>
      <c r="B28" s="351">
        <f>SUM(B26:B27)</f>
        <v>112109</v>
      </c>
      <c r="C28" s="351">
        <f>SUM(C26:C27)</f>
        <v>78525</v>
      </c>
      <c r="D28" s="351">
        <f>SUM(D26:D27)</f>
        <v>6000</v>
      </c>
      <c r="E28" s="351">
        <f>SUM(C28:D28)</f>
        <v>84525</v>
      </c>
      <c r="F28" s="351">
        <f t="shared" si="1"/>
        <v>-24.6046258551945</v>
      </c>
    </row>
  </sheetData>
  <mergeCells count="6">
    <mergeCell ref="A2:F2"/>
    <mergeCell ref="E3:F3"/>
    <mergeCell ref="C4:E4"/>
    <mergeCell ref="A4:A5"/>
    <mergeCell ref="B4:B5"/>
    <mergeCell ref="F4:F5"/>
  </mergeCells>
  <printOptions horizontalCentered="1"/>
  <pageMargins left="1.02361111111111" right="0.751388888888889" top="1" bottom="0.472222222222222"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81"/>
  <sheetViews>
    <sheetView workbookViewId="0">
      <pane ySplit="4" topLeftCell="A32" activePane="bottomLeft" state="frozenSplit"/>
      <selection/>
      <selection pane="bottomLeft" activeCell="A15" sqref="A15"/>
    </sheetView>
  </sheetViews>
  <sheetFormatPr defaultColWidth="9" defaultRowHeight="20.1" customHeight="1"/>
  <cols>
    <col min="1" max="1" width="45" style="355" customWidth="1"/>
    <col min="2" max="2" width="30.25" style="356" customWidth="1"/>
    <col min="3" max="3" width="26.875" style="356" customWidth="1"/>
    <col min="4" max="4" width="29.625" style="356" customWidth="1"/>
    <col min="5" max="16384" width="9" style="355"/>
  </cols>
  <sheetData>
    <row r="1" ht="23.1" customHeight="1" spans="1:1">
      <c r="A1" s="76" t="s">
        <v>152</v>
      </c>
    </row>
    <row r="2" ht="39" customHeight="1" spans="1:9">
      <c r="A2" s="357" t="s">
        <v>153</v>
      </c>
      <c r="B2" s="357"/>
      <c r="C2" s="357"/>
      <c r="D2" s="357"/>
      <c r="E2" s="358"/>
      <c r="F2" s="358"/>
      <c r="G2" s="359"/>
      <c r="H2" s="359"/>
      <c r="I2" s="359"/>
    </row>
    <row r="3" s="353" customFormat="1" ht="27" customHeight="1" spans="2:9">
      <c r="B3" s="360"/>
      <c r="C3" s="360"/>
      <c r="D3" s="361" t="s">
        <v>49</v>
      </c>
      <c r="E3" s="362"/>
      <c r="F3" s="362"/>
      <c r="G3" s="362"/>
      <c r="H3" s="362"/>
      <c r="I3" s="362"/>
    </row>
    <row r="4" s="354" customFormat="1" ht="27" customHeight="1" spans="1:9">
      <c r="A4" s="363" t="s">
        <v>119</v>
      </c>
      <c r="B4" s="363" t="s">
        <v>87</v>
      </c>
      <c r="C4" s="363" t="s">
        <v>120</v>
      </c>
      <c r="D4" s="363" t="s">
        <v>121</v>
      </c>
      <c r="E4" s="364"/>
      <c r="F4" s="364"/>
      <c r="G4" s="364"/>
      <c r="H4" s="364"/>
      <c r="I4" s="364"/>
    </row>
    <row r="5" s="354" customFormat="1" ht="27" customHeight="1" spans="1:9">
      <c r="A5" s="365" t="s">
        <v>59</v>
      </c>
      <c r="B5" s="117">
        <f>SUM(B6:B19)</f>
        <v>38070</v>
      </c>
      <c r="C5" s="117">
        <f>SUM(C6:C19)</f>
        <v>42235</v>
      </c>
      <c r="D5" s="366">
        <f t="shared" ref="D5:D23" si="0">C5/B5-1</f>
        <v>0.109403729971106</v>
      </c>
      <c r="E5" s="364"/>
      <c r="F5" s="364"/>
      <c r="G5" s="364"/>
      <c r="H5" s="364"/>
      <c r="I5" s="364"/>
    </row>
    <row r="6" s="354" customFormat="1" ht="27" customHeight="1" spans="1:9">
      <c r="A6" s="365" t="s">
        <v>122</v>
      </c>
      <c r="B6" s="117">
        <v>7847</v>
      </c>
      <c r="C6" s="117">
        <v>8700</v>
      </c>
      <c r="D6" s="366">
        <f t="shared" si="0"/>
        <v>0.108703963298076</v>
      </c>
      <c r="E6" s="364"/>
      <c r="F6" s="364"/>
      <c r="G6" s="364"/>
      <c r="H6" s="364"/>
      <c r="I6" s="364"/>
    </row>
    <row r="7" s="354" customFormat="1" ht="27" customHeight="1" spans="1:9">
      <c r="A7" s="365" t="s">
        <v>61</v>
      </c>
      <c r="B7" s="117">
        <v>2655</v>
      </c>
      <c r="C7" s="117">
        <v>3100</v>
      </c>
      <c r="D7" s="366">
        <f t="shared" si="0"/>
        <v>0.167608286252354</v>
      </c>
      <c r="E7" s="364"/>
      <c r="F7" s="364"/>
      <c r="G7" s="364"/>
      <c r="H7" s="364"/>
      <c r="I7" s="364"/>
    </row>
    <row r="8" s="354" customFormat="1" ht="27" customHeight="1" spans="1:9">
      <c r="A8" s="365" t="s">
        <v>62</v>
      </c>
      <c r="B8" s="117">
        <v>930</v>
      </c>
      <c r="C8" s="117">
        <v>1200</v>
      </c>
      <c r="D8" s="366">
        <f t="shared" si="0"/>
        <v>0.290322580645161</v>
      </c>
      <c r="E8" s="364"/>
      <c r="F8" s="364"/>
      <c r="G8" s="364"/>
      <c r="H8" s="364"/>
      <c r="I8" s="364"/>
    </row>
    <row r="9" s="354" customFormat="1" ht="27" customHeight="1" spans="1:9">
      <c r="A9" s="365" t="s">
        <v>63</v>
      </c>
      <c r="B9" s="117">
        <v>147</v>
      </c>
      <c r="C9" s="117">
        <v>150</v>
      </c>
      <c r="D9" s="366">
        <f t="shared" si="0"/>
        <v>0.0204081632653061</v>
      </c>
      <c r="E9" s="364"/>
      <c r="F9" s="364"/>
      <c r="G9" s="364"/>
      <c r="H9" s="364"/>
      <c r="I9" s="364"/>
    </row>
    <row r="10" s="354" customFormat="1" ht="27" customHeight="1" spans="1:9">
      <c r="A10" s="365" t="s">
        <v>69</v>
      </c>
      <c r="B10" s="117">
        <v>2845</v>
      </c>
      <c r="C10" s="117">
        <v>3500</v>
      </c>
      <c r="D10" s="366">
        <f t="shared" si="0"/>
        <v>0.230228471001757</v>
      </c>
      <c r="E10" s="364"/>
      <c r="F10" s="364"/>
      <c r="G10" s="364"/>
      <c r="H10" s="364"/>
      <c r="I10" s="364"/>
    </row>
    <row r="11" s="354" customFormat="1" ht="27" customHeight="1" spans="1:9">
      <c r="A11" s="365" t="s">
        <v>64</v>
      </c>
      <c r="B11" s="117">
        <v>1088</v>
      </c>
      <c r="C11" s="117">
        <v>1400</v>
      </c>
      <c r="D11" s="366">
        <f t="shared" si="0"/>
        <v>0.286764705882353</v>
      </c>
      <c r="E11" s="364"/>
      <c r="F11" s="364"/>
      <c r="G11" s="364"/>
      <c r="H11" s="364"/>
      <c r="I11" s="364"/>
    </row>
    <row r="12" s="354" customFormat="1" ht="27" customHeight="1" spans="1:9">
      <c r="A12" s="365" t="s">
        <v>65</v>
      </c>
      <c r="B12" s="117">
        <v>1079</v>
      </c>
      <c r="C12" s="117">
        <v>1385</v>
      </c>
      <c r="D12" s="366">
        <f t="shared" si="0"/>
        <v>0.283595922150139</v>
      </c>
      <c r="E12" s="364"/>
      <c r="F12" s="364"/>
      <c r="G12" s="364"/>
      <c r="H12" s="364"/>
      <c r="I12" s="364"/>
    </row>
    <row r="13" s="354" customFormat="1" ht="27" customHeight="1" spans="1:9">
      <c r="A13" s="365" t="s">
        <v>66</v>
      </c>
      <c r="B13" s="117">
        <v>1124</v>
      </c>
      <c r="C13" s="117">
        <v>1400</v>
      </c>
      <c r="D13" s="366">
        <f t="shared" si="0"/>
        <v>0.245551601423488</v>
      </c>
      <c r="E13" s="364"/>
      <c r="F13" s="364"/>
      <c r="G13" s="364"/>
      <c r="H13" s="364"/>
      <c r="I13" s="364"/>
    </row>
    <row r="14" s="354" customFormat="1" ht="27" customHeight="1" spans="1:9">
      <c r="A14" s="365" t="s">
        <v>67</v>
      </c>
      <c r="B14" s="117">
        <v>7913</v>
      </c>
      <c r="C14" s="117">
        <v>8500</v>
      </c>
      <c r="D14" s="366">
        <f t="shared" si="0"/>
        <v>0.0741817262732212</v>
      </c>
      <c r="E14" s="364"/>
      <c r="F14" s="364"/>
      <c r="G14" s="364"/>
      <c r="H14" s="364"/>
      <c r="I14" s="364"/>
    </row>
    <row r="15" s="354" customFormat="1" ht="27" customHeight="1" spans="1:9">
      <c r="A15" s="365" t="s">
        <v>68</v>
      </c>
      <c r="B15" s="117">
        <v>612</v>
      </c>
      <c r="C15" s="117">
        <v>700</v>
      </c>
      <c r="D15" s="366">
        <f t="shared" si="0"/>
        <v>0.143790849673203</v>
      </c>
      <c r="E15" s="364"/>
      <c r="F15" s="364"/>
      <c r="G15" s="364"/>
      <c r="H15" s="364"/>
      <c r="I15" s="364"/>
    </row>
    <row r="16" s="354" customFormat="1" ht="27" customHeight="1" spans="1:9">
      <c r="A16" s="365" t="s">
        <v>70</v>
      </c>
      <c r="B16" s="117">
        <v>3764</v>
      </c>
      <c r="C16" s="117">
        <v>4000</v>
      </c>
      <c r="D16" s="366">
        <f t="shared" si="0"/>
        <v>0.0626992561105206</v>
      </c>
      <c r="E16" s="364"/>
      <c r="F16" s="364"/>
      <c r="G16" s="364"/>
      <c r="H16" s="364"/>
      <c r="I16" s="364"/>
    </row>
    <row r="17" s="354" customFormat="1" ht="27" customHeight="1" spans="1:9">
      <c r="A17" s="365" t="s">
        <v>71</v>
      </c>
      <c r="B17" s="117">
        <v>8040</v>
      </c>
      <c r="C17" s="117">
        <v>8200</v>
      </c>
      <c r="D17" s="366">
        <f t="shared" si="0"/>
        <v>0.0199004975124377</v>
      </c>
      <c r="E17" s="364"/>
      <c r="F17" s="364"/>
      <c r="G17" s="364"/>
      <c r="H17" s="364"/>
      <c r="I17" s="364"/>
    </row>
    <row r="18" s="354" customFormat="1" ht="27" customHeight="1" spans="1:9">
      <c r="A18" s="365" t="s">
        <v>72</v>
      </c>
      <c r="B18" s="117">
        <v>6</v>
      </c>
      <c r="C18" s="117"/>
      <c r="D18" s="366">
        <f t="shared" si="0"/>
        <v>-1</v>
      </c>
      <c r="E18" s="364"/>
      <c r="F18" s="364"/>
      <c r="G18" s="364"/>
      <c r="H18" s="364"/>
      <c r="I18" s="364"/>
    </row>
    <row r="19" s="354" customFormat="1" ht="27" customHeight="1" spans="1:9">
      <c r="A19" s="365" t="s">
        <v>73</v>
      </c>
      <c r="B19" s="117">
        <v>20</v>
      </c>
      <c r="C19" s="117"/>
      <c r="D19" s="366">
        <f t="shared" si="0"/>
        <v>-1</v>
      </c>
      <c r="E19" s="364"/>
      <c r="F19" s="364"/>
      <c r="G19" s="364"/>
      <c r="H19" s="364"/>
      <c r="I19" s="364"/>
    </row>
    <row r="20" s="354" customFormat="1" ht="27" customHeight="1" spans="1:9">
      <c r="A20" s="365" t="s">
        <v>74</v>
      </c>
      <c r="B20" s="117">
        <f>SUM(B21:B27)</f>
        <v>2178</v>
      </c>
      <c r="C20" s="117">
        <f>SUM(C21:C27)</f>
        <v>2695</v>
      </c>
      <c r="D20" s="366">
        <f t="shared" si="0"/>
        <v>0.237373737373737</v>
      </c>
      <c r="E20" s="364"/>
      <c r="F20" s="364"/>
      <c r="G20" s="364"/>
      <c r="H20" s="364"/>
      <c r="I20" s="364"/>
    </row>
    <row r="21" s="354" customFormat="1" ht="27" customHeight="1" spans="1:9">
      <c r="A21" s="365" t="s">
        <v>75</v>
      </c>
      <c r="B21" s="117">
        <v>1610</v>
      </c>
      <c r="C21" s="117">
        <v>2100</v>
      </c>
      <c r="D21" s="366">
        <f t="shared" si="0"/>
        <v>0.304347826086957</v>
      </c>
      <c r="E21" s="364"/>
      <c r="F21" s="364"/>
      <c r="G21" s="364"/>
      <c r="H21" s="364"/>
      <c r="I21" s="364"/>
    </row>
    <row r="22" s="354" customFormat="1" ht="27" customHeight="1" spans="1:9">
      <c r="A22" s="365" t="s">
        <v>76</v>
      </c>
      <c r="B22" s="117">
        <v>6</v>
      </c>
      <c r="C22" s="117"/>
      <c r="D22" s="366">
        <f t="shared" si="0"/>
        <v>-1</v>
      </c>
      <c r="E22" s="364"/>
      <c r="F22" s="364"/>
      <c r="G22" s="364"/>
      <c r="H22" s="364"/>
      <c r="I22" s="364"/>
    </row>
    <row r="23" s="354" customFormat="1" ht="27" customHeight="1" spans="1:9">
      <c r="A23" s="365" t="s">
        <v>77</v>
      </c>
      <c r="B23" s="117">
        <v>275</v>
      </c>
      <c r="C23" s="117">
        <v>300</v>
      </c>
      <c r="D23" s="366">
        <f t="shared" si="0"/>
        <v>0.0909090909090908</v>
      </c>
      <c r="E23" s="364"/>
      <c r="F23" s="364"/>
      <c r="G23" s="364"/>
      <c r="H23" s="364"/>
      <c r="I23" s="364"/>
    </row>
    <row r="24" s="354" customFormat="1" ht="27" customHeight="1" spans="1:9">
      <c r="A24" s="365" t="s">
        <v>78</v>
      </c>
      <c r="B24" s="117"/>
      <c r="C24" s="117"/>
      <c r="D24" s="366"/>
      <c r="E24" s="364"/>
      <c r="F24" s="364"/>
      <c r="G24" s="364"/>
      <c r="H24" s="364"/>
      <c r="I24" s="364"/>
    </row>
    <row r="25" s="354" customFormat="1" ht="27" customHeight="1" spans="1:9">
      <c r="A25" s="365" t="s">
        <v>123</v>
      </c>
      <c r="B25" s="117">
        <v>277</v>
      </c>
      <c r="C25" s="117">
        <v>295</v>
      </c>
      <c r="D25" s="366">
        <f t="shared" ref="D25:D28" si="1">C25/B25-1</f>
        <v>0.0649819494584838</v>
      </c>
      <c r="E25" s="364"/>
      <c r="F25" s="364"/>
      <c r="G25" s="364"/>
      <c r="H25" s="364"/>
      <c r="I25" s="364"/>
    </row>
    <row r="26" s="354" customFormat="1" ht="27" customHeight="1" spans="1:9">
      <c r="A26" s="367" t="s">
        <v>124</v>
      </c>
      <c r="B26" s="117">
        <v>9</v>
      </c>
      <c r="C26" s="117"/>
      <c r="D26" s="366">
        <f t="shared" si="1"/>
        <v>-1</v>
      </c>
      <c r="E26" s="364"/>
      <c r="F26" s="364"/>
      <c r="G26" s="364"/>
      <c r="H26" s="364"/>
      <c r="I26" s="364"/>
    </row>
    <row r="27" s="354" customFormat="1" ht="27" customHeight="1" spans="1:9">
      <c r="A27" s="367" t="s">
        <v>125</v>
      </c>
      <c r="B27" s="117">
        <v>1</v>
      </c>
      <c r="C27" s="117"/>
      <c r="D27" s="366">
        <f t="shared" si="1"/>
        <v>-1</v>
      </c>
      <c r="E27" s="364"/>
      <c r="F27" s="364"/>
      <c r="G27" s="364"/>
      <c r="H27" s="364"/>
      <c r="I27" s="364"/>
    </row>
    <row r="28" s="354" customFormat="1" ht="27" customHeight="1" spans="1:9">
      <c r="A28" s="368" t="s">
        <v>126</v>
      </c>
      <c r="B28" s="118">
        <f>B5+B20</f>
        <v>40248</v>
      </c>
      <c r="C28" s="118">
        <f>C5+C20</f>
        <v>44930</v>
      </c>
      <c r="D28" s="369">
        <f t="shared" si="1"/>
        <v>0.116328761677599</v>
      </c>
      <c r="E28" s="364"/>
      <c r="F28" s="364"/>
      <c r="G28" s="364"/>
      <c r="H28" s="364"/>
      <c r="I28" s="364"/>
    </row>
    <row r="29" s="354" customFormat="1" ht="27" customHeight="1" spans="1:9">
      <c r="A29" s="365" t="s">
        <v>127</v>
      </c>
      <c r="B29" s="117"/>
      <c r="C29" s="117">
        <f>C30</f>
        <v>15457</v>
      </c>
      <c r="D29" s="370"/>
      <c r="E29" s="364"/>
      <c r="F29" s="364"/>
      <c r="G29" s="364"/>
      <c r="H29" s="364"/>
      <c r="I29" s="364"/>
    </row>
    <row r="30" s="354" customFormat="1" ht="27" customHeight="1" spans="1:9">
      <c r="A30" s="365" t="s">
        <v>128</v>
      </c>
      <c r="B30" s="117"/>
      <c r="C30" s="117">
        <f>C31+C32+C33</f>
        <v>15457</v>
      </c>
      <c r="D30" s="370"/>
      <c r="E30" s="364"/>
      <c r="F30" s="364"/>
      <c r="G30" s="364"/>
      <c r="H30" s="364"/>
      <c r="I30" s="364"/>
    </row>
    <row r="31" s="354" customFormat="1" ht="27" customHeight="1" spans="1:9">
      <c r="A31" s="365" t="s">
        <v>129</v>
      </c>
      <c r="B31" s="117"/>
      <c r="C31" s="117">
        <v>1187</v>
      </c>
      <c r="D31" s="370"/>
      <c r="E31" s="364"/>
      <c r="F31" s="364"/>
      <c r="G31" s="364"/>
      <c r="H31" s="364"/>
      <c r="I31" s="364"/>
    </row>
    <row r="32" s="354" customFormat="1" ht="27" customHeight="1" spans="1:9">
      <c r="A32" s="365" t="s">
        <v>130</v>
      </c>
      <c r="B32" s="117"/>
      <c r="C32" s="117">
        <v>8270</v>
      </c>
      <c r="D32" s="370"/>
      <c r="E32" s="364"/>
      <c r="F32" s="364"/>
      <c r="G32" s="364"/>
      <c r="H32" s="364"/>
      <c r="I32" s="364"/>
    </row>
    <row r="33" s="354" customFormat="1" ht="27" customHeight="1" spans="1:9">
      <c r="A33" s="365" t="s">
        <v>131</v>
      </c>
      <c r="B33" s="117"/>
      <c r="C33" s="117">
        <v>6000</v>
      </c>
      <c r="D33" s="370"/>
      <c r="E33" s="364"/>
      <c r="F33" s="364"/>
      <c r="G33" s="364"/>
      <c r="H33" s="364"/>
      <c r="I33" s="364"/>
    </row>
    <row r="34" s="354" customFormat="1" ht="27" customHeight="1" spans="1:9">
      <c r="A34" s="365" t="s">
        <v>132</v>
      </c>
      <c r="B34" s="117"/>
      <c r="C34" s="117">
        <v>1138</v>
      </c>
      <c r="D34" s="370"/>
      <c r="E34" s="364"/>
      <c r="F34" s="364"/>
      <c r="G34" s="364"/>
      <c r="H34" s="364"/>
      <c r="I34" s="364"/>
    </row>
    <row r="35" s="354" customFormat="1" ht="27" customHeight="1" spans="1:9">
      <c r="A35" s="365" t="s">
        <v>133</v>
      </c>
      <c r="B35" s="117"/>
      <c r="C35" s="117">
        <f>C36+C37+C38</f>
        <v>23000</v>
      </c>
      <c r="D35" s="370"/>
      <c r="E35" s="364"/>
      <c r="F35" s="364"/>
      <c r="G35" s="364"/>
      <c r="H35" s="364"/>
      <c r="I35" s="364"/>
    </row>
    <row r="36" s="354" customFormat="1" ht="27" customHeight="1" spans="1:9">
      <c r="A36" s="365" t="s">
        <v>134</v>
      </c>
      <c r="B36" s="117"/>
      <c r="C36" s="117"/>
      <c r="D36" s="370"/>
      <c r="E36" s="364"/>
      <c r="F36" s="364"/>
      <c r="G36" s="364"/>
      <c r="H36" s="364"/>
      <c r="I36" s="364"/>
    </row>
    <row r="37" s="354" customFormat="1" ht="27" customHeight="1" spans="1:9">
      <c r="A37" s="365" t="s">
        <v>135</v>
      </c>
      <c r="B37" s="117"/>
      <c r="C37" s="117"/>
      <c r="D37" s="370"/>
      <c r="E37" s="364"/>
      <c r="F37" s="364"/>
      <c r="G37" s="364"/>
      <c r="H37" s="364"/>
      <c r="I37" s="364"/>
    </row>
    <row r="38" s="354" customFormat="1" ht="27" customHeight="1" spans="1:9">
      <c r="A38" s="365" t="s">
        <v>136</v>
      </c>
      <c r="B38" s="117"/>
      <c r="C38" s="117">
        <v>23000</v>
      </c>
      <c r="D38" s="370"/>
      <c r="E38" s="364"/>
      <c r="F38" s="364"/>
      <c r="G38" s="364"/>
      <c r="H38" s="364"/>
      <c r="I38" s="364"/>
    </row>
    <row r="39" s="354" customFormat="1" ht="27" customHeight="1" spans="1:9">
      <c r="A39" s="365" t="s">
        <v>137</v>
      </c>
      <c r="B39" s="117"/>
      <c r="C39" s="117"/>
      <c r="D39" s="370"/>
      <c r="E39" s="364"/>
      <c r="F39" s="364"/>
      <c r="G39" s="364"/>
      <c r="H39" s="364"/>
      <c r="I39" s="364"/>
    </row>
    <row r="40" s="354" customFormat="1" ht="27" customHeight="1" spans="1:9">
      <c r="A40" s="368" t="s">
        <v>138</v>
      </c>
      <c r="B40" s="118">
        <f>B28+B29+B35+B39+B34</f>
        <v>40248</v>
      </c>
      <c r="C40" s="118">
        <f>C28+C29+C35+C39+C34</f>
        <v>84525</v>
      </c>
      <c r="D40" s="369"/>
      <c r="E40" s="364"/>
      <c r="F40" s="364"/>
      <c r="G40" s="364"/>
      <c r="H40" s="364"/>
      <c r="I40" s="364"/>
    </row>
    <row r="41" ht="15" customHeight="1" spans="1:9">
      <c r="A41" s="359"/>
      <c r="B41" s="77"/>
      <c r="C41" s="77"/>
      <c r="D41" s="360"/>
      <c r="E41" s="359"/>
      <c r="F41" s="359"/>
      <c r="G41" s="359"/>
      <c r="H41" s="359"/>
      <c r="I41" s="359"/>
    </row>
    <row r="42" ht="15" customHeight="1" spans="1:9">
      <c r="A42" s="359"/>
      <c r="B42" s="77"/>
      <c r="C42" s="77"/>
      <c r="D42" s="360"/>
      <c r="E42" s="359"/>
      <c r="F42" s="359"/>
      <c r="G42" s="359"/>
      <c r="H42" s="359"/>
      <c r="I42" s="359"/>
    </row>
    <row r="43" ht="15" customHeight="1" spans="1:9">
      <c r="A43" s="359"/>
      <c r="B43" s="77"/>
      <c r="C43" s="77"/>
      <c r="D43" s="360"/>
      <c r="E43" s="359"/>
      <c r="F43" s="359"/>
      <c r="G43" s="359"/>
      <c r="H43" s="359"/>
      <c r="I43" s="359"/>
    </row>
    <row r="44" ht="15" customHeight="1" spans="1:9">
      <c r="A44" s="359"/>
      <c r="B44" s="77"/>
      <c r="C44" s="77"/>
      <c r="D44" s="360"/>
      <c r="E44" s="359"/>
      <c r="F44" s="359"/>
      <c r="G44" s="359"/>
      <c r="H44" s="359"/>
      <c r="I44" s="359"/>
    </row>
    <row r="45" ht="15" customHeight="1" spans="1:9">
      <c r="A45" s="359"/>
      <c r="B45" s="77"/>
      <c r="C45" s="77"/>
      <c r="D45" s="360"/>
      <c r="E45" s="359"/>
      <c r="F45" s="359"/>
      <c r="G45" s="359"/>
      <c r="H45" s="359"/>
      <c r="I45" s="359"/>
    </row>
    <row r="46" ht="15" customHeight="1" spans="1:9">
      <c r="A46" s="359"/>
      <c r="B46" s="77"/>
      <c r="C46" s="77"/>
      <c r="D46" s="360"/>
      <c r="E46" s="359"/>
      <c r="F46" s="359"/>
      <c r="G46" s="359"/>
      <c r="H46" s="359"/>
      <c r="I46" s="359"/>
    </row>
    <row r="47" customHeight="1" spans="2:3">
      <c r="B47" s="70"/>
      <c r="C47" s="70"/>
    </row>
    <row r="48" customHeight="1" spans="2:3">
      <c r="B48" s="70"/>
      <c r="C48" s="70"/>
    </row>
    <row r="49" customHeight="1" spans="2:3">
      <c r="B49" s="70"/>
      <c r="C49" s="70"/>
    </row>
    <row r="50" customHeight="1" spans="2:3">
      <c r="B50" s="70"/>
      <c r="C50" s="70"/>
    </row>
    <row r="51" customHeight="1" spans="2:3">
      <c r="B51" s="70"/>
      <c r="C51" s="70"/>
    </row>
    <row r="52" customHeight="1" spans="2:3">
      <c r="B52" s="70"/>
      <c r="C52" s="70"/>
    </row>
    <row r="53" customHeight="1" spans="2:3">
      <c r="B53" s="70"/>
      <c r="C53" s="70"/>
    </row>
    <row r="54" customHeight="1" spans="2:3">
      <c r="B54" s="70"/>
      <c r="C54" s="70"/>
    </row>
    <row r="55" customHeight="1" spans="2:3">
      <c r="B55" s="70"/>
      <c r="C55" s="70"/>
    </row>
    <row r="56" customHeight="1" spans="2:3">
      <c r="B56" s="70"/>
      <c r="C56" s="70"/>
    </row>
    <row r="57" customHeight="1" spans="2:3">
      <c r="B57" s="70"/>
      <c r="C57" s="70"/>
    </row>
    <row r="58" customHeight="1" spans="2:3">
      <c r="B58" s="70"/>
      <c r="C58" s="70"/>
    </row>
    <row r="59" customHeight="1" spans="2:3">
      <c r="B59" s="70"/>
      <c r="C59" s="70"/>
    </row>
    <row r="60" customHeight="1" spans="2:3">
      <c r="B60" s="70"/>
      <c r="C60" s="70"/>
    </row>
    <row r="61" customHeight="1" spans="2:3">
      <c r="B61" s="70"/>
      <c r="C61" s="70"/>
    </row>
    <row r="62" customHeight="1" spans="2:3">
      <c r="B62" s="70"/>
      <c r="C62" s="70"/>
    </row>
    <row r="63" customHeight="1" spans="2:3">
      <c r="B63" s="70"/>
      <c r="C63" s="70"/>
    </row>
    <row r="64" customHeight="1" spans="2:3">
      <c r="B64" s="70"/>
      <c r="C64" s="70"/>
    </row>
    <row r="65" customHeight="1" spans="2:3">
      <c r="B65" s="70"/>
      <c r="C65" s="70"/>
    </row>
    <row r="66" customHeight="1" spans="2:3">
      <c r="B66" s="70"/>
      <c r="C66" s="70"/>
    </row>
    <row r="67" customHeight="1" spans="2:3">
      <c r="B67" s="70"/>
      <c r="C67" s="70"/>
    </row>
    <row r="68" customHeight="1" spans="2:3">
      <c r="B68" s="70"/>
      <c r="C68" s="70"/>
    </row>
    <row r="69" customHeight="1" spans="2:3">
      <c r="B69" s="70"/>
      <c r="C69" s="70"/>
    </row>
    <row r="70" customHeight="1" spans="2:3">
      <c r="B70" s="70"/>
      <c r="C70" s="70"/>
    </row>
    <row r="71" customHeight="1" spans="2:3">
      <c r="B71" s="70"/>
      <c r="C71" s="70"/>
    </row>
    <row r="72" customHeight="1" spans="2:3">
      <c r="B72" s="70"/>
      <c r="C72" s="70"/>
    </row>
    <row r="73" customHeight="1" spans="2:3">
      <c r="B73" s="70"/>
      <c r="C73" s="70"/>
    </row>
    <row r="74" customHeight="1" spans="2:3">
      <c r="B74" s="70"/>
      <c r="C74" s="70"/>
    </row>
    <row r="75" customHeight="1" spans="2:3">
      <c r="B75" s="70"/>
      <c r="C75" s="70"/>
    </row>
    <row r="76" customHeight="1" spans="2:3">
      <c r="B76" s="70"/>
      <c r="C76" s="70"/>
    </row>
    <row r="77" customHeight="1" spans="2:3">
      <c r="B77" s="70"/>
      <c r="C77" s="70"/>
    </row>
    <row r="78" customHeight="1" spans="2:3">
      <c r="B78" s="70"/>
      <c r="C78" s="70"/>
    </row>
    <row r="79" customHeight="1" spans="2:3">
      <c r="B79" s="70"/>
      <c r="C79" s="70"/>
    </row>
    <row r="80" customHeight="1" spans="2:3">
      <c r="B80" s="70"/>
      <c r="C80" s="70"/>
    </row>
    <row r="81" customHeight="1" spans="2:3">
      <c r="B81" s="70"/>
      <c r="C81" s="70"/>
    </row>
  </sheetData>
  <mergeCells count="1">
    <mergeCell ref="A2:D2"/>
  </mergeCells>
  <printOptions horizontalCentered="1"/>
  <pageMargins left="0.357638888888889" right="0.357638888888889" top="0.590277777777778" bottom="0" header="0.393055555555556" footer="0.5"/>
  <pageSetup paperSize="9" scale="8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F28"/>
  <sheetViews>
    <sheetView topLeftCell="A6" workbookViewId="0">
      <selection activeCell="G27" sqref="G27"/>
    </sheetView>
  </sheetViews>
  <sheetFormatPr defaultColWidth="9" defaultRowHeight="14.25" outlineLevelCol="5"/>
  <cols>
    <col min="1" max="1" width="38.875" customWidth="1"/>
    <col min="2" max="2" width="15.625" customWidth="1"/>
    <col min="3" max="3" width="15" customWidth="1"/>
    <col min="4" max="4" width="14.875" customWidth="1"/>
    <col min="5" max="5" width="22.875" customWidth="1"/>
    <col min="6" max="6" width="14.625" customWidth="1"/>
  </cols>
  <sheetData>
    <row r="1" ht="15.95" customHeight="1" spans="1:6">
      <c r="A1" s="338" t="s">
        <v>154</v>
      </c>
      <c r="B1" s="339"/>
      <c r="C1" s="340"/>
      <c r="D1" s="339"/>
      <c r="E1" s="339"/>
      <c r="F1" s="339"/>
    </row>
    <row r="2" ht="27" customHeight="1" spans="1:6">
      <c r="A2" s="341" t="s">
        <v>155</v>
      </c>
      <c r="B2" s="341"/>
      <c r="C2" s="341"/>
      <c r="D2" s="341"/>
      <c r="E2" s="341"/>
      <c r="F2" s="341"/>
    </row>
    <row r="3" ht="30" customHeight="1" spans="1:6">
      <c r="A3" s="258"/>
      <c r="B3" s="342"/>
      <c r="C3" s="342"/>
      <c r="D3" s="342"/>
      <c r="E3" s="343" t="s">
        <v>141</v>
      </c>
      <c r="F3" s="343"/>
    </row>
    <row r="4" ht="15.95" customHeight="1" spans="1:6">
      <c r="A4" s="261" t="s">
        <v>142</v>
      </c>
      <c r="B4" s="262" t="s">
        <v>143</v>
      </c>
      <c r="C4" s="262" t="s">
        <v>120</v>
      </c>
      <c r="D4" s="262"/>
      <c r="E4" s="262"/>
      <c r="F4" s="344" t="s">
        <v>121</v>
      </c>
    </row>
    <row r="5" ht="33" customHeight="1" spans="1:6">
      <c r="A5" s="261"/>
      <c r="B5" s="261"/>
      <c r="C5" s="262" t="s">
        <v>144</v>
      </c>
      <c r="D5" s="262" t="s">
        <v>145</v>
      </c>
      <c r="E5" s="261" t="s">
        <v>146</v>
      </c>
      <c r="F5" s="344"/>
    </row>
    <row r="6" ht="15.95" customHeight="1" spans="1:6">
      <c r="A6" s="345" t="s">
        <v>89</v>
      </c>
      <c r="B6" s="346">
        <v>13159</v>
      </c>
      <c r="C6" s="347">
        <v>7052</v>
      </c>
      <c r="D6" s="348"/>
      <c r="E6" s="346">
        <f t="shared" ref="E6:E26" si="0">SUM(C6:D6)</f>
        <v>7052</v>
      </c>
      <c r="F6" s="349">
        <f t="shared" ref="F6:F28" si="1">(E6/B6-1)*100</f>
        <v>-46.409301618664</v>
      </c>
    </row>
    <row r="7" ht="15.95" customHeight="1" spans="1:6">
      <c r="A7" s="345" t="s">
        <v>90</v>
      </c>
      <c r="B7" s="346">
        <v>0</v>
      </c>
      <c r="C7" s="296">
        <v>3</v>
      </c>
      <c r="D7" s="350"/>
      <c r="E7" s="346">
        <f t="shared" si="0"/>
        <v>3</v>
      </c>
      <c r="F7" s="349"/>
    </row>
    <row r="8" ht="15.95" customHeight="1" spans="1:6">
      <c r="A8" s="345" t="s">
        <v>91</v>
      </c>
      <c r="B8" s="346">
        <v>5431</v>
      </c>
      <c r="C8" s="296">
        <v>3830</v>
      </c>
      <c r="D8" s="350"/>
      <c r="E8" s="346">
        <f t="shared" si="0"/>
        <v>3830</v>
      </c>
      <c r="F8" s="349">
        <f t="shared" si="1"/>
        <v>-29.4789173264592</v>
      </c>
    </row>
    <row r="9" ht="15.95" customHeight="1" spans="1:6">
      <c r="A9" s="345" t="s">
        <v>92</v>
      </c>
      <c r="B9" s="346">
        <v>23785</v>
      </c>
      <c r="C9" s="296">
        <v>19454</v>
      </c>
      <c r="D9" s="350">
        <v>3289</v>
      </c>
      <c r="E9" s="346">
        <f t="shared" si="0"/>
        <v>22743</v>
      </c>
      <c r="F9" s="349">
        <f t="shared" si="1"/>
        <v>-4.3809123397099</v>
      </c>
    </row>
    <row r="10" ht="15.95" customHeight="1" spans="1:6">
      <c r="A10" s="345" t="s">
        <v>93</v>
      </c>
      <c r="B10" s="346">
        <v>200</v>
      </c>
      <c r="C10" s="296">
        <v>909</v>
      </c>
      <c r="D10" s="350"/>
      <c r="E10" s="346">
        <f t="shared" si="0"/>
        <v>909</v>
      </c>
      <c r="F10" s="349">
        <f t="shared" si="1"/>
        <v>354.5</v>
      </c>
    </row>
    <row r="11" ht="15.95" customHeight="1" spans="1:6">
      <c r="A11" s="345" t="s">
        <v>94</v>
      </c>
      <c r="B11" s="346">
        <v>640</v>
      </c>
      <c r="C11" s="296">
        <v>314</v>
      </c>
      <c r="D11" s="350"/>
      <c r="E11" s="346">
        <f t="shared" si="0"/>
        <v>314</v>
      </c>
      <c r="F11" s="349">
        <f t="shared" si="1"/>
        <v>-50.9375</v>
      </c>
    </row>
    <row r="12" ht="15.95" customHeight="1" spans="1:6">
      <c r="A12" s="345" t="s">
        <v>95</v>
      </c>
      <c r="B12" s="346">
        <v>11873</v>
      </c>
      <c r="C12" s="296">
        <v>9826</v>
      </c>
      <c r="D12" s="350">
        <v>1407</v>
      </c>
      <c r="E12" s="346">
        <f t="shared" si="0"/>
        <v>11233</v>
      </c>
      <c r="F12" s="349">
        <f t="shared" si="1"/>
        <v>-5.39038153794323</v>
      </c>
    </row>
    <row r="13" ht="15.95" customHeight="1" spans="1:6">
      <c r="A13" s="345" t="s">
        <v>96</v>
      </c>
      <c r="B13" s="346">
        <v>4170</v>
      </c>
      <c r="C13" s="296">
        <v>5382</v>
      </c>
      <c r="D13" s="350">
        <v>1304</v>
      </c>
      <c r="E13" s="346">
        <f t="shared" si="0"/>
        <v>6686</v>
      </c>
      <c r="F13" s="349">
        <f t="shared" si="1"/>
        <v>60.3357314148681</v>
      </c>
    </row>
    <row r="14" ht="15.95" customHeight="1" spans="1:6">
      <c r="A14" s="345" t="s">
        <v>97</v>
      </c>
      <c r="B14" s="346">
        <v>5598</v>
      </c>
      <c r="C14" s="296">
        <v>2027</v>
      </c>
      <c r="D14" s="350"/>
      <c r="E14" s="346">
        <f t="shared" si="0"/>
        <v>2027</v>
      </c>
      <c r="F14" s="349">
        <f t="shared" si="1"/>
        <v>-63.7906395141122</v>
      </c>
    </row>
    <row r="15" ht="15.95" customHeight="1" spans="1:6">
      <c r="A15" s="345" t="s">
        <v>98</v>
      </c>
      <c r="B15" s="346">
        <v>14606</v>
      </c>
      <c r="C15" s="296">
        <v>12132</v>
      </c>
      <c r="D15" s="350"/>
      <c r="E15" s="346">
        <f t="shared" si="0"/>
        <v>12132</v>
      </c>
      <c r="F15" s="349">
        <f t="shared" si="1"/>
        <v>-16.9382445570314</v>
      </c>
    </row>
    <row r="16" ht="15.95" customHeight="1" spans="1:6">
      <c r="A16" s="345" t="s">
        <v>99</v>
      </c>
      <c r="B16" s="346">
        <v>5813</v>
      </c>
      <c r="C16" s="296">
        <v>4238</v>
      </c>
      <c r="D16" s="350"/>
      <c r="E16" s="346">
        <f t="shared" si="0"/>
        <v>4238</v>
      </c>
      <c r="F16" s="349">
        <f t="shared" si="1"/>
        <v>-27.0944434887322</v>
      </c>
    </row>
    <row r="17" ht="15.95" customHeight="1" spans="1:6">
      <c r="A17" s="345" t="s">
        <v>100</v>
      </c>
      <c r="B17" s="346">
        <v>124</v>
      </c>
      <c r="C17" s="296">
        <v>118</v>
      </c>
      <c r="D17" s="350"/>
      <c r="E17" s="346">
        <f t="shared" si="0"/>
        <v>118</v>
      </c>
      <c r="F17" s="349">
        <f t="shared" si="1"/>
        <v>-4.83870967741935</v>
      </c>
    </row>
    <row r="18" ht="15.95" customHeight="1" spans="1:6">
      <c r="A18" s="345" t="s">
        <v>101</v>
      </c>
      <c r="B18" s="346">
        <v>4362</v>
      </c>
      <c r="C18" s="296">
        <v>102</v>
      </c>
      <c r="D18" s="350"/>
      <c r="E18" s="346">
        <f t="shared" si="0"/>
        <v>102</v>
      </c>
      <c r="F18" s="349">
        <f t="shared" si="1"/>
        <v>-97.6616231086658</v>
      </c>
    </row>
    <row r="19" ht="15.95" customHeight="1" spans="1:6">
      <c r="A19" s="345" t="s">
        <v>102</v>
      </c>
      <c r="B19" s="346">
        <v>1251</v>
      </c>
      <c r="C19" s="296">
        <v>37</v>
      </c>
      <c r="D19" s="346"/>
      <c r="E19" s="346">
        <f t="shared" si="0"/>
        <v>37</v>
      </c>
      <c r="F19" s="349">
        <f t="shared" si="1"/>
        <v>-97.0423661071143</v>
      </c>
    </row>
    <row r="20" ht="15.95" customHeight="1" spans="1:6">
      <c r="A20" s="345" t="s">
        <v>103</v>
      </c>
      <c r="B20" s="346">
        <v>510</v>
      </c>
      <c r="C20" s="296">
        <v>10</v>
      </c>
      <c r="D20" s="346"/>
      <c r="E20" s="346">
        <f t="shared" si="0"/>
        <v>10</v>
      </c>
      <c r="F20" s="349">
        <f t="shared" si="1"/>
        <v>-98.0392156862745</v>
      </c>
    </row>
    <row r="21" ht="15.95" customHeight="1" spans="1:6">
      <c r="A21" s="345" t="s">
        <v>104</v>
      </c>
      <c r="B21" s="346">
        <v>5</v>
      </c>
      <c r="C21" s="296">
        <v>5</v>
      </c>
      <c r="D21" s="350"/>
      <c r="E21" s="346">
        <f t="shared" si="0"/>
        <v>5</v>
      </c>
      <c r="F21" s="349">
        <f t="shared" si="1"/>
        <v>0</v>
      </c>
    </row>
    <row r="22" ht="15.95" customHeight="1" spans="1:6">
      <c r="A22" s="345" t="s">
        <v>105</v>
      </c>
      <c r="B22" s="346">
        <v>12013</v>
      </c>
      <c r="C22" s="296">
        <v>6396</v>
      </c>
      <c r="D22" s="350"/>
      <c r="E22" s="346">
        <f t="shared" si="0"/>
        <v>6396</v>
      </c>
      <c r="F22" s="349">
        <f t="shared" si="1"/>
        <v>-46.7576791808874</v>
      </c>
    </row>
    <row r="23" ht="15.95" customHeight="1" spans="1:6">
      <c r="A23" s="345" t="s">
        <v>147</v>
      </c>
      <c r="B23" s="346">
        <v>432</v>
      </c>
      <c r="C23" s="296">
        <v>805</v>
      </c>
      <c r="D23" s="346"/>
      <c r="E23" s="346">
        <f t="shared" si="0"/>
        <v>805</v>
      </c>
      <c r="F23" s="349">
        <f t="shared" si="1"/>
        <v>86.3425925925926</v>
      </c>
    </row>
    <row r="24" ht="15.95" customHeight="1" spans="1:6">
      <c r="A24" s="345" t="s">
        <v>148</v>
      </c>
      <c r="B24" s="346">
        <v>1000</v>
      </c>
      <c r="C24" s="346"/>
      <c r="D24" s="346"/>
      <c r="E24" s="346">
        <f t="shared" si="0"/>
        <v>0</v>
      </c>
      <c r="F24" s="349">
        <f t="shared" si="1"/>
        <v>-100</v>
      </c>
    </row>
    <row r="25" ht="15.95" customHeight="1" spans="1:6">
      <c r="A25" s="345" t="s">
        <v>108</v>
      </c>
      <c r="B25" s="346">
        <v>4880</v>
      </c>
      <c r="C25" s="296">
        <v>4085</v>
      </c>
      <c r="D25" s="346"/>
      <c r="E25" s="346">
        <f t="shared" si="0"/>
        <v>4085</v>
      </c>
      <c r="F25" s="349">
        <f t="shared" si="1"/>
        <v>-16.2909836065574</v>
      </c>
    </row>
    <row r="26" ht="15.95" customHeight="1" spans="1:6">
      <c r="A26" s="261" t="s">
        <v>149</v>
      </c>
      <c r="B26" s="351">
        <f>SUM(B6:B25)</f>
        <v>109852</v>
      </c>
      <c r="C26" s="351">
        <f>SUM(C6:C25)</f>
        <v>76725</v>
      </c>
      <c r="D26" s="351">
        <f>SUM(D6:D25)</f>
        <v>6000</v>
      </c>
      <c r="E26" s="351">
        <f t="shared" si="0"/>
        <v>82725</v>
      </c>
      <c r="F26" s="349">
        <f t="shared" si="1"/>
        <v>-24.6941339256454</v>
      </c>
    </row>
    <row r="27" ht="15.95" customHeight="1" spans="1:6">
      <c r="A27" s="352" t="s">
        <v>150</v>
      </c>
      <c r="B27" s="349">
        <v>2257</v>
      </c>
      <c r="C27" s="349">
        <v>1800</v>
      </c>
      <c r="D27" s="349"/>
      <c r="E27" s="349">
        <v>1800</v>
      </c>
      <c r="F27" s="349">
        <f t="shared" si="1"/>
        <v>-20.2481169694284</v>
      </c>
    </row>
    <row r="28" ht="15.95" customHeight="1" spans="1:6">
      <c r="A28" s="261" t="s">
        <v>151</v>
      </c>
      <c r="B28" s="351">
        <f>SUM(B26:B27)</f>
        <v>112109</v>
      </c>
      <c r="C28" s="351">
        <f>SUM(C26:C27)</f>
        <v>78525</v>
      </c>
      <c r="D28" s="351">
        <f>SUM(D26:D27)</f>
        <v>6000</v>
      </c>
      <c r="E28" s="351">
        <f>SUM(C28:D28)</f>
        <v>84525</v>
      </c>
      <c r="F28" s="351">
        <f t="shared" si="1"/>
        <v>-24.6046258551945</v>
      </c>
    </row>
  </sheetData>
  <mergeCells count="6">
    <mergeCell ref="A2:F2"/>
    <mergeCell ref="E3:F3"/>
    <mergeCell ref="C4:E4"/>
    <mergeCell ref="A4:A5"/>
    <mergeCell ref="B4:B5"/>
    <mergeCell ref="F4:F5"/>
  </mergeCells>
  <pageMargins left="0.75" right="0.75" top="0.550694444444444" bottom="0.550694444444444"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43</vt:i4>
      </vt:variant>
    </vt:vector>
  </HeadingPairs>
  <TitlesOfParts>
    <vt:vector size="43"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lpstr>表二十一</vt:lpstr>
      <vt:lpstr>表二十二</vt:lpstr>
      <vt:lpstr>表二十三</vt:lpstr>
      <vt:lpstr>表二十四</vt:lpstr>
      <vt:lpstr>表二十五</vt:lpstr>
      <vt:lpstr>表二十六</vt:lpstr>
      <vt:lpstr>表二十七</vt:lpstr>
      <vt:lpstr>表二十八</vt:lpstr>
      <vt:lpstr>表二十九</vt:lpstr>
      <vt:lpstr>表三十</vt:lpstr>
      <vt:lpstr>表三十一</vt:lpstr>
      <vt:lpstr>表三十二</vt:lpstr>
      <vt:lpstr>表三十三</vt:lpstr>
      <vt:lpstr>表三十四</vt:lpstr>
      <vt:lpstr>表三十五</vt:lpstr>
      <vt:lpstr>表三十六</vt:lpstr>
      <vt:lpstr>表三十七</vt:lpstr>
      <vt:lpstr>表三十八</vt:lpstr>
      <vt:lpstr>表三十九</vt:lpstr>
      <vt:lpstr>表四十</vt:lpstr>
      <vt:lpstr>表四十一</vt:lpstr>
      <vt:lpstr>表四十二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gyb1</cp:lastModifiedBy>
  <cp:revision>1</cp:revision>
  <dcterms:created xsi:type="dcterms:W3CDTF">2002-12-11T01:12:00Z</dcterms:created>
  <cp:lastPrinted>2022-01-23T03:02:00Z</cp:lastPrinted>
  <dcterms:modified xsi:type="dcterms:W3CDTF">2022-04-22T08:10:39Z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33662963A1C147A19A3EC8D6D1468705</vt:lpwstr>
  </property>
</Properties>
</file>