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7496" windowHeight="10908"/>
  </bookViews>
  <sheets>
    <sheet name="秋季" sheetId="1" r:id="rId1"/>
  </sheets>
  <definedNames>
    <definedName name="_xlnm.Print_Titles" localSheetId="0">秋季!$1:$4</definedName>
  </definedNames>
  <calcPr calcId="125725"/>
</workbook>
</file>

<file path=xl/calcChain.xml><?xml version="1.0" encoding="utf-8"?>
<calcChain xmlns="http://schemas.openxmlformats.org/spreadsheetml/2006/main">
  <c r="J26" i="1"/>
  <c r="J25"/>
  <c r="J23"/>
  <c r="J22"/>
  <c r="J21"/>
  <c r="J19"/>
  <c r="J18"/>
  <c r="J17"/>
  <c r="J15"/>
  <c r="J14"/>
  <c r="J13"/>
  <c r="J12"/>
  <c r="J11"/>
  <c r="J10"/>
  <c r="J9"/>
  <c r="J8"/>
  <c r="J7"/>
  <c r="J6"/>
  <c r="I11"/>
  <c r="I10"/>
  <c r="I9"/>
  <c r="I8"/>
  <c r="I7"/>
  <c r="I6"/>
  <c r="D27"/>
  <c r="E27"/>
  <c r="F27"/>
  <c r="G27"/>
  <c r="H27"/>
  <c r="I27"/>
  <c r="J27"/>
  <c r="K27"/>
  <c r="L27"/>
  <c r="M27"/>
  <c r="N27"/>
  <c r="C27"/>
  <c r="D24"/>
  <c r="E24"/>
  <c r="F24"/>
  <c r="G24"/>
  <c r="H24"/>
  <c r="I24"/>
  <c r="J24"/>
  <c r="K24"/>
  <c r="L24"/>
  <c r="M24"/>
  <c r="C24"/>
  <c r="D20"/>
  <c r="E20"/>
  <c r="F20"/>
  <c r="G20"/>
  <c r="H20"/>
  <c r="I20"/>
  <c r="J20"/>
  <c r="K20"/>
  <c r="L20"/>
  <c r="M20"/>
  <c r="C20"/>
  <c r="D16"/>
  <c r="E16"/>
  <c r="F16"/>
  <c r="G16"/>
  <c r="H16"/>
  <c r="I16"/>
  <c r="J16"/>
  <c r="K16"/>
  <c r="L16"/>
  <c r="M16"/>
  <c r="C16"/>
  <c r="D5"/>
  <c r="E5"/>
  <c r="F5"/>
  <c r="G5"/>
  <c r="H5"/>
  <c r="I5"/>
  <c r="J5"/>
  <c r="K5"/>
  <c r="L5"/>
  <c r="M5"/>
  <c r="C5"/>
  <c r="M7"/>
  <c r="M8"/>
  <c r="M9"/>
  <c r="M10"/>
  <c r="M11"/>
  <c r="M12"/>
  <c r="M13"/>
  <c r="M14"/>
  <c r="M15"/>
  <c r="M22"/>
  <c r="M23"/>
  <c r="M17"/>
  <c r="M18"/>
  <c r="M19"/>
  <c r="M25"/>
  <c r="M26"/>
  <c r="M21"/>
  <c r="L7"/>
  <c r="L8"/>
  <c r="L9"/>
  <c r="L10"/>
  <c r="L11"/>
  <c r="I12"/>
  <c r="L12" s="1"/>
  <c r="I13"/>
  <c r="L13" s="1"/>
  <c r="I14"/>
  <c r="L14" s="1"/>
  <c r="I15"/>
  <c r="L15" s="1"/>
  <c r="I22"/>
  <c r="L22" s="1"/>
  <c r="I23"/>
  <c r="L23" s="1"/>
  <c r="I17"/>
  <c r="L17" s="1"/>
  <c r="I18"/>
  <c r="L18" s="1"/>
  <c r="I19"/>
  <c r="L19" s="1"/>
  <c r="I25"/>
  <c r="L25" s="1"/>
  <c r="I26"/>
  <c r="L26" s="1"/>
  <c r="I21"/>
  <c r="L21" s="1"/>
  <c r="M6"/>
  <c r="L6"/>
</calcChain>
</file>

<file path=xl/sharedStrings.xml><?xml version="1.0" encoding="utf-8"?>
<sst xmlns="http://schemas.openxmlformats.org/spreadsheetml/2006/main" count="46" uniqueCount="40">
  <si>
    <t>单位：元</t>
  </si>
  <si>
    <t>序号</t>
  </si>
  <si>
    <t>学　校</t>
  </si>
  <si>
    <t>寄宿生数</t>
  </si>
  <si>
    <t>困难寄宿生数</t>
  </si>
  <si>
    <t>金额</t>
  </si>
  <si>
    <t>预拨资金结余</t>
  </si>
  <si>
    <t>本次实际拨付</t>
  </si>
  <si>
    <t>备注</t>
  </si>
  <si>
    <t>中学</t>
  </si>
  <si>
    <t>小学</t>
  </si>
  <si>
    <t>景丰中小学</t>
  </si>
  <si>
    <t>文家中学</t>
  </si>
  <si>
    <t>阿堡寨中小学</t>
  </si>
  <si>
    <t>楼村中学</t>
  </si>
  <si>
    <t>阳光中学</t>
  </si>
  <si>
    <t>合计</t>
  </si>
  <si>
    <t>困难非寄宿学生数</t>
    <phoneticPr fontId="8" type="noConversion"/>
  </si>
  <si>
    <t>初中</t>
    <phoneticPr fontId="8" type="noConversion"/>
  </si>
  <si>
    <t>小学</t>
    <phoneticPr fontId="8" type="noConversion"/>
  </si>
  <si>
    <t>裕丰园小学</t>
    <phoneticPr fontId="8" type="noConversion"/>
  </si>
  <si>
    <t>锦绣园小学</t>
    <phoneticPr fontId="8" type="noConversion"/>
  </si>
  <si>
    <t>金谟小学</t>
    <phoneticPr fontId="8" type="noConversion"/>
  </si>
  <si>
    <t>文家明德小学</t>
    <phoneticPr fontId="8" type="noConversion"/>
  </si>
  <si>
    <t>鱼池中学</t>
    <phoneticPr fontId="8" type="noConversion"/>
  </si>
  <si>
    <t>上高埝小学</t>
    <phoneticPr fontId="8" type="noConversion"/>
  </si>
  <si>
    <t>平新明德小学</t>
    <phoneticPr fontId="8" type="noConversion"/>
  </si>
  <si>
    <t>齐家坡小学</t>
    <phoneticPr fontId="8" type="noConversion"/>
  </si>
  <si>
    <t>高家中心小学</t>
    <phoneticPr fontId="8" type="noConversion"/>
  </si>
  <si>
    <t>华原中心小学</t>
    <phoneticPr fontId="8" type="noConversion"/>
  </si>
  <si>
    <t>牛村小学</t>
    <phoneticPr fontId="8" type="noConversion"/>
  </si>
  <si>
    <t>野狐坡小学</t>
    <phoneticPr fontId="8" type="noConversion"/>
  </si>
  <si>
    <t>陈坪小学</t>
    <phoneticPr fontId="8" type="noConversion"/>
  </si>
  <si>
    <t xml:space="preserve"> </t>
    <phoneticPr fontId="8" type="noConversion"/>
  </si>
  <si>
    <t>2019年秋季学期城乡义务教育补助经费（家庭经济困难学生生活补助）资金分配表</t>
    <phoneticPr fontId="8" type="noConversion"/>
  </si>
  <si>
    <t>正阳路教育办</t>
    <phoneticPr fontId="8" type="noConversion"/>
  </si>
  <si>
    <t>咸丰路教育办</t>
    <phoneticPr fontId="8" type="noConversion"/>
  </si>
  <si>
    <t>坡头教育办</t>
    <phoneticPr fontId="8" type="noConversion"/>
  </si>
  <si>
    <t>区属学校</t>
    <phoneticPr fontId="8" type="noConversion"/>
  </si>
  <si>
    <r>
      <t>备注：1.家庭经济困难寄宿生生活费补助标准：小学1000元/生·学年，初中1250元/生·学年                                                     2.</t>
    </r>
    <r>
      <rPr>
        <sz val="11"/>
        <rFont val="宋体"/>
        <charset val="134"/>
        <scheme val="minor"/>
      </rPr>
      <t>家庭经济困难非寄宿生生活费补助标准：小学</t>
    </r>
    <r>
      <rPr>
        <sz val="11"/>
        <rFont val="宋体"/>
        <family val="3"/>
        <charset val="134"/>
        <scheme val="minor"/>
      </rPr>
      <t>500元/生·学年，初中625元/生·学年</t>
    </r>
    <phoneticPr fontId="8" type="noConversion"/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</si>
</sst>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sz val="16"/>
      <name val="方正小标宋简体"/>
      <charset val="134"/>
    </font>
    <font>
      <sz val="16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4"/>
      <name val="仿宋_GB2312"/>
      <charset val="134"/>
    </font>
    <font>
      <sz val="9"/>
      <name val="宋体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pane ySplit="4" topLeftCell="A5" activePane="bottomLeft" state="frozen"/>
      <selection pane="bottomLeft" sqref="A1:XFD4"/>
    </sheetView>
  </sheetViews>
  <sheetFormatPr defaultColWidth="9" defaultRowHeight="15.6"/>
  <cols>
    <col min="1" max="1" width="4.3984375" style="14" customWidth="1"/>
    <col min="2" max="2" width="11.5" style="14" customWidth="1"/>
    <col min="3" max="3" width="9" style="14"/>
    <col min="4" max="4" width="7.69921875" style="14" customWidth="1"/>
    <col min="5" max="8" width="8.5" style="14" customWidth="1"/>
    <col min="9" max="9" width="10" style="14" customWidth="1"/>
    <col min="10" max="11" width="9" style="14" customWidth="1"/>
    <col min="12" max="12" width="11.09765625" style="14" customWidth="1"/>
    <col min="13" max="13" width="9.3984375" style="14" customWidth="1"/>
    <col min="14" max="14" width="7.59765625" style="14" customWidth="1"/>
  </cols>
  <sheetData>
    <row r="1" spans="1:16" ht="28.5" customHeight="1">
      <c r="A1" s="31" t="s">
        <v>34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s="1" customFormat="1" ht="1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32" t="s">
        <v>0</v>
      </c>
      <c r="M2" s="32"/>
      <c r="N2" s="9"/>
    </row>
    <row r="3" spans="1:16" ht="23.1" customHeight="1">
      <c r="A3" s="22" t="s">
        <v>1</v>
      </c>
      <c r="B3" s="24" t="s">
        <v>2</v>
      </c>
      <c r="C3" s="33" t="s">
        <v>3</v>
      </c>
      <c r="D3" s="34"/>
      <c r="E3" s="35" t="s">
        <v>4</v>
      </c>
      <c r="F3" s="35"/>
      <c r="G3" s="27" t="s">
        <v>17</v>
      </c>
      <c r="H3" s="28"/>
      <c r="I3" s="35" t="s">
        <v>5</v>
      </c>
      <c r="J3" s="35"/>
      <c r="K3" s="25" t="s">
        <v>6</v>
      </c>
      <c r="L3" s="35" t="s">
        <v>7</v>
      </c>
      <c r="M3" s="35"/>
      <c r="N3" s="22" t="s">
        <v>8</v>
      </c>
    </row>
    <row r="4" spans="1:16" ht="23.1" customHeight="1">
      <c r="A4" s="23"/>
      <c r="B4" s="24"/>
      <c r="C4" s="11" t="s">
        <v>18</v>
      </c>
      <c r="D4" s="11" t="s">
        <v>10</v>
      </c>
      <c r="E4" s="11" t="s">
        <v>18</v>
      </c>
      <c r="F4" s="11" t="s">
        <v>10</v>
      </c>
      <c r="G4" s="11" t="s">
        <v>18</v>
      </c>
      <c r="H4" s="11" t="s">
        <v>19</v>
      </c>
      <c r="I4" s="11" t="s">
        <v>18</v>
      </c>
      <c r="J4" s="11" t="s">
        <v>10</v>
      </c>
      <c r="K4" s="26"/>
      <c r="L4" s="11" t="s">
        <v>9</v>
      </c>
      <c r="M4" s="11" t="s">
        <v>10</v>
      </c>
      <c r="N4" s="23"/>
    </row>
    <row r="5" spans="1:16" ht="23.1" customHeight="1">
      <c r="A5" s="29" t="s">
        <v>38</v>
      </c>
      <c r="B5" s="30"/>
      <c r="C5" s="17">
        <f>C6+C7+C8+C9+C10+C11+C12+C13+C14+C15</f>
        <v>2188</v>
      </c>
      <c r="D5" s="17">
        <f t="shared" ref="D5:M5" si="0">D6+D7+D8+D9+D10+D11+D12+D13+D14+D15</f>
        <v>0</v>
      </c>
      <c r="E5" s="17">
        <f t="shared" si="0"/>
        <v>247</v>
      </c>
      <c r="F5" s="17">
        <f t="shared" si="0"/>
        <v>0</v>
      </c>
      <c r="G5" s="17">
        <f t="shared" si="0"/>
        <v>29</v>
      </c>
      <c r="H5" s="17">
        <f t="shared" si="0"/>
        <v>173</v>
      </c>
      <c r="I5" s="17">
        <f t="shared" si="0"/>
        <v>163437.5</v>
      </c>
      <c r="J5" s="17">
        <f t="shared" si="0"/>
        <v>43250</v>
      </c>
      <c r="K5" s="17">
        <f t="shared" si="0"/>
        <v>19375</v>
      </c>
      <c r="L5" s="17">
        <f t="shared" si="0"/>
        <v>144062.5</v>
      </c>
      <c r="M5" s="17">
        <f t="shared" si="0"/>
        <v>43250</v>
      </c>
      <c r="N5" s="18"/>
    </row>
    <row r="6" spans="1:16" s="14" customFormat="1" ht="23.1" customHeight="1">
      <c r="A6" s="2">
        <v>1</v>
      </c>
      <c r="B6" s="2" t="s">
        <v>11</v>
      </c>
      <c r="C6" s="3">
        <v>148</v>
      </c>
      <c r="D6" s="3"/>
      <c r="E6" s="3">
        <v>24</v>
      </c>
      <c r="F6" s="2"/>
      <c r="G6" s="2">
        <v>14</v>
      </c>
      <c r="H6" s="2">
        <v>38</v>
      </c>
      <c r="I6" s="2">
        <f>(E6*625)+(G6*312.5)</f>
        <v>19375</v>
      </c>
      <c r="J6" s="2">
        <f>H6*250</f>
        <v>9500</v>
      </c>
      <c r="K6" s="2">
        <v>11875</v>
      </c>
      <c r="L6" s="2">
        <f>I6-K6</f>
        <v>7500</v>
      </c>
      <c r="M6" s="2">
        <f>J6</f>
        <v>9500</v>
      </c>
      <c r="N6" s="12"/>
    </row>
    <row r="7" spans="1:16" s="14" customFormat="1" ht="23.1" customHeight="1">
      <c r="A7" s="2">
        <v>2</v>
      </c>
      <c r="B7" s="4" t="s">
        <v>12</v>
      </c>
      <c r="C7" s="5">
        <v>120</v>
      </c>
      <c r="D7" s="5"/>
      <c r="E7" s="5">
        <v>65</v>
      </c>
      <c r="F7" s="4"/>
      <c r="G7" s="4">
        <v>4</v>
      </c>
      <c r="H7" s="4"/>
      <c r="I7" s="2">
        <f>(E7*625)+(G7*312.5)</f>
        <v>41875</v>
      </c>
      <c r="J7" s="2">
        <f>H7*250</f>
        <v>0</v>
      </c>
      <c r="K7" s="2"/>
      <c r="L7" s="2">
        <f t="shared" ref="L7:L26" si="1">I7-K7</f>
        <v>41875</v>
      </c>
      <c r="M7" s="2">
        <f t="shared" ref="M7:M26" si="2">J7</f>
        <v>0</v>
      </c>
      <c r="N7" s="12"/>
    </row>
    <row r="8" spans="1:16" s="14" customFormat="1" ht="23.1" customHeight="1">
      <c r="A8" s="2">
        <v>3</v>
      </c>
      <c r="B8" s="4" t="s">
        <v>13</v>
      </c>
      <c r="C8" s="5">
        <v>52</v>
      </c>
      <c r="D8" s="5"/>
      <c r="E8" s="5">
        <v>7</v>
      </c>
      <c r="F8" s="4"/>
      <c r="G8" s="4">
        <v>4</v>
      </c>
      <c r="H8" s="4">
        <v>15</v>
      </c>
      <c r="I8" s="2">
        <f>(E8*625)+(G8*312.5)</f>
        <v>5625</v>
      </c>
      <c r="J8" s="2">
        <f>H8*250</f>
        <v>3750</v>
      </c>
      <c r="K8" s="2"/>
      <c r="L8" s="2">
        <f t="shared" si="1"/>
        <v>5625</v>
      </c>
      <c r="M8" s="2">
        <f t="shared" si="2"/>
        <v>3750</v>
      </c>
      <c r="N8" s="12"/>
      <c r="P8" s="14" t="s">
        <v>33</v>
      </c>
    </row>
    <row r="9" spans="1:16" s="14" customFormat="1" ht="23.1" customHeight="1">
      <c r="A9" s="2">
        <v>4</v>
      </c>
      <c r="B9" s="2" t="s">
        <v>14</v>
      </c>
      <c r="C9" s="3">
        <v>53</v>
      </c>
      <c r="D9" s="3"/>
      <c r="E9" s="3">
        <v>16</v>
      </c>
      <c r="F9" s="2"/>
      <c r="G9" s="2">
        <v>2</v>
      </c>
      <c r="H9" s="2"/>
      <c r="I9" s="2">
        <f>(E9*625)+(G9*312.5)</f>
        <v>10625</v>
      </c>
      <c r="J9" s="2">
        <f>H9*250</f>
        <v>0</v>
      </c>
      <c r="K9" s="2"/>
      <c r="L9" s="2">
        <f t="shared" si="1"/>
        <v>10625</v>
      </c>
      <c r="M9" s="2">
        <f t="shared" si="2"/>
        <v>0</v>
      </c>
      <c r="N9" s="11"/>
    </row>
    <row r="10" spans="1:16" s="14" customFormat="1" ht="23.1" customHeight="1">
      <c r="A10" s="2">
        <v>5</v>
      </c>
      <c r="B10" s="2" t="s">
        <v>15</v>
      </c>
      <c r="C10" s="3">
        <v>1815</v>
      </c>
      <c r="D10" s="3"/>
      <c r="E10" s="3">
        <v>135</v>
      </c>
      <c r="F10" s="2"/>
      <c r="G10" s="2">
        <v>4</v>
      </c>
      <c r="H10" s="2">
        <v>3</v>
      </c>
      <c r="I10" s="2">
        <f>(E10*625)+(G10*312.5)</f>
        <v>85625</v>
      </c>
      <c r="J10" s="2">
        <f>H10*250</f>
        <v>750</v>
      </c>
      <c r="K10" s="2">
        <v>7500</v>
      </c>
      <c r="L10" s="2">
        <f t="shared" si="1"/>
        <v>78125</v>
      </c>
      <c r="M10" s="2">
        <f t="shared" si="2"/>
        <v>750</v>
      </c>
      <c r="N10" s="12"/>
    </row>
    <row r="11" spans="1:16" s="14" customFormat="1" ht="23.1" customHeight="1">
      <c r="A11" s="2">
        <v>6</v>
      </c>
      <c r="B11" s="2" t="s">
        <v>24</v>
      </c>
      <c r="C11" s="3"/>
      <c r="D11" s="3"/>
      <c r="E11" s="3"/>
      <c r="F11" s="2"/>
      <c r="G11" s="2">
        <v>1</v>
      </c>
      <c r="H11" s="2">
        <v>6</v>
      </c>
      <c r="I11" s="2">
        <f>(E11*625)+(G11*312.5)</f>
        <v>312.5</v>
      </c>
      <c r="J11" s="2">
        <f>H11*250</f>
        <v>1500</v>
      </c>
      <c r="K11" s="2"/>
      <c r="L11" s="2">
        <f t="shared" si="1"/>
        <v>312.5</v>
      </c>
      <c r="M11" s="2">
        <f t="shared" si="2"/>
        <v>1500</v>
      </c>
      <c r="N11" s="12"/>
    </row>
    <row r="12" spans="1:16" s="14" customFormat="1" ht="23.1" customHeight="1">
      <c r="A12" s="2">
        <v>7</v>
      </c>
      <c r="B12" s="2" t="s">
        <v>20</v>
      </c>
      <c r="C12" s="3"/>
      <c r="D12" s="3"/>
      <c r="E12" s="3"/>
      <c r="F12" s="2"/>
      <c r="G12" s="2"/>
      <c r="H12" s="2">
        <v>25</v>
      </c>
      <c r="I12" s="2">
        <f t="shared" ref="I7:I26" si="3">(E12*625)+(G12*312.5)</f>
        <v>0</v>
      </c>
      <c r="J12" s="2">
        <f>H12*250</f>
        <v>6250</v>
      </c>
      <c r="K12" s="2"/>
      <c r="L12" s="2">
        <f t="shared" si="1"/>
        <v>0</v>
      </c>
      <c r="M12" s="2">
        <f t="shared" si="2"/>
        <v>6250</v>
      </c>
      <c r="N12" s="12"/>
    </row>
    <row r="13" spans="1:16" s="14" customFormat="1" ht="23.1" customHeight="1">
      <c r="A13" s="2">
        <v>8</v>
      </c>
      <c r="B13" s="2" t="s">
        <v>21</v>
      </c>
      <c r="C13" s="3"/>
      <c r="D13" s="3"/>
      <c r="E13" s="3"/>
      <c r="F13" s="2"/>
      <c r="G13" s="2"/>
      <c r="H13" s="2">
        <v>21</v>
      </c>
      <c r="I13" s="2">
        <f t="shared" si="3"/>
        <v>0</v>
      </c>
      <c r="J13" s="2">
        <f>H13*250</f>
        <v>5250</v>
      </c>
      <c r="K13" s="2"/>
      <c r="L13" s="2">
        <f t="shared" si="1"/>
        <v>0</v>
      </c>
      <c r="M13" s="2">
        <f t="shared" si="2"/>
        <v>5250</v>
      </c>
      <c r="N13" s="12"/>
    </row>
    <row r="14" spans="1:16" s="14" customFormat="1" ht="23.1" customHeight="1">
      <c r="A14" s="2">
        <v>9</v>
      </c>
      <c r="B14" s="2" t="s">
        <v>22</v>
      </c>
      <c r="C14" s="3"/>
      <c r="D14" s="3"/>
      <c r="E14" s="3"/>
      <c r="F14" s="2"/>
      <c r="G14" s="2"/>
      <c r="H14" s="2">
        <v>22</v>
      </c>
      <c r="I14" s="2">
        <f t="shared" si="3"/>
        <v>0</v>
      </c>
      <c r="J14" s="2">
        <f>H14*250</f>
        <v>5500</v>
      </c>
      <c r="K14" s="2"/>
      <c r="L14" s="2">
        <f t="shared" si="1"/>
        <v>0</v>
      </c>
      <c r="M14" s="2">
        <f t="shared" si="2"/>
        <v>5500</v>
      </c>
      <c r="N14" s="12"/>
    </row>
    <row r="15" spans="1:16" s="14" customFormat="1" ht="23.1" customHeight="1">
      <c r="A15" s="2">
        <v>10</v>
      </c>
      <c r="B15" s="2" t="s">
        <v>23</v>
      </c>
      <c r="C15" s="3"/>
      <c r="D15" s="3"/>
      <c r="E15" s="3"/>
      <c r="F15" s="2"/>
      <c r="G15" s="2"/>
      <c r="H15" s="2">
        <v>43</v>
      </c>
      <c r="I15" s="2">
        <f t="shared" si="3"/>
        <v>0</v>
      </c>
      <c r="J15" s="2">
        <f>H15*250</f>
        <v>10750</v>
      </c>
      <c r="K15" s="2"/>
      <c r="L15" s="2">
        <f t="shared" si="1"/>
        <v>0</v>
      </c>
      <c r="M15" s="2">
        <f t="shared" si="2"/>
        <v>10750</v>
      </c>
      <c r="N15" s="12"/>
    </row>
    <row r="16" spans="1:16" s="14" customFormat="1" ht="23.1" customHeight="1">
      <c r="A16" s="29" t="s">
        <v>35</v>
      </c>
      <c r="B16" s="30"/>
      <c r="C16" s="15">
        <f>C17+C18+C19</f>
        <v>0</v>
      </c>
      <c r="D16" s="15">
        <f t="shared" ref="D16:M16" si="4">D17+D18+D19</f>
        <v>0</v>
      </c>
      <c r="E16" s="15">
        <f t="shared" si="4"/>
        <v>0</v>
      </c>
      <c r="F16" s="15">
        <f t="shared" si="4"/>
        <v>0</v>
      </c>
      <c r="G16" s="15">
        <f t="shared" si="4"/>
        <v>0</v>
      </c>
      <c r="H16" s="15">
        <f t="shared" si="4"/>
        <v>7</v>
      </c>
      <c r="I16" s="15">
        <f t="shared" si="4"/>
        <v>0</v>
      </c>
      <c r="J16" s="15">
        <f t="shared" si="4"/>
        <v>1750</v>
      </c>
      <c r="K16" s="15">
        <f t="shared" si="4"/>
        <v>0</v>
      </c>
      <c r="L16" s="15">
        <f t="shared" si="4"/>
        <v>0</v>
      </c>
      <c r="M16" s="15">
        <f t="shared" si="4"/>
        <v>1750</v>
      </c>
      <c r="N16" s="16"/>
    </row>
    <row r="17" spans="1:16" s="14" customFormat="1" ht="23.1" customHeight="1">
      <c r="A17" s="2">
        <v>13</v>
      </c>
      <c r="B17" s="2" t="s">
        <v>27</v>
      </c>
      <c r="C17" s="3"/>
      <c r="D17" s="3"/>
      <c r="E17" s="3"/>
      <c r="F17" s="2"/>
      <c r="G17" s="2"/>
      <c r="H17" s="2">
        <v>3</v>
      </c>
      <c r="I17" s="2">
        <f>(E17*625)+(G17*312.5)</f>
        <v>0</v>
      </c>
      <c r="J17" s="2">
        <f>H17*250</f>
        <v>750</v>
      </c>
      <c r="K17" s="2"/>
      <c r="L17" s="2">
        <f>I17-K17</f>
        <v>0</v>
      </c>
      <c r="M17" s="2">
        <f>J17</f>
        <v>750</v>
      </c>
      <c r="N17" s="12"/>
    </row>
    <row r="18" spans="1:16" s="14" customFormat="1" ht="23.1" customHeight="1">
      <c r="A18" s="2">
        <v>14</v>
      </c>
      <c r="B18" s="2" t="s">
        <v>28</v>
      </c>
      <c r="C18" s="3"/>
      <c r="D18" s="3"/>
      <c r="E18" s="3"/>
      <c r="F18" s="2"/>
      <c r="G18" s="2"/>
      <c r="H18" s="2">
        <v>3</v>
      </c>
      <c r="I18" s="2">
        <f>(E18*625)+(G18*312.5)</f>
        <v>0</v>
      </c>
      <c r="J18" s="2">
        <f>H18*250</f>
        <v>750</v>
      </c>
      <c r="K18" s="2"/>
      <c r="L18" s="2">
        <f>I18-K18</f>
        <v>0</v>
      </c>
      <c r="M18" s="2">
        <f>J18</f>
        <v>750</v>
      </c>
      <c r="N18" s="12"/>
    </row>
    <row r="19" spans="1:16" s="14" customFormat="1" ht="23.1" customHeight="1">
      <c r="A19" s="2">
        <v>15</v>
      </c>
      <c r="B19" s="2" t="s">
        <v>32</v>
      </c>
      <c r="C19" s="3"/>
      <c r="D19" s="3"/>
      <c r="E19" s="3"/>
      <c r="F19" s="2"/>
      <c r="G19" s="2"/>
      <c r="H19" s="2">
        <v>1</v>
      </c>
      <c r="I19" s="2">
        <f>(E19*625)+(G19*312.5)</f>
        <v>0</v>
      </c>
      <c r="J19" s="2">
        <f>H19*250</f>
        <v>250</v>
      </c>
      <c r="K19" s="2"/>
      <c r="L19" s="2">
        <f>I19-K19</f>
        <v>0</v>
      </c>
      <c r="M19" s="2">
        <f>J19</f>
        <v>250</v>
      </c>
      <c r="N19" s="12"/>
    </row>
    <row r="20" spans="1:16" s="14" customFormat="1" ht="23.1" customHeight="1">
      <c r="A20" s="29" t="s">
        <v>36</v>
      </c>
      <c r="B20" s="30"/>
      <c r="C20" s="15">
        <f>C21+C22+C23</f>
        <v>0</v>
      </c>
      <c r="D20" s="15">
        <f t="shared" ref="D20:M20" si="5">D21+D22+D23</f>
        <v>0</v>
      </c>
      <c r="E20" s="15">
        <f t="shared" si="5"/>
        <v>0</v>
      </c>
      <c r="F20" s="15">
        <f t="shared" si="5"/>
        <v>0</v>
      </c>
      <c r="G20" s="15">
        <f t="shared" si="5"/>
        <v>0</v>
      </c>
      <c r="H20" s="15">
        <f t="shared" si="5"/>
        <v>7</v>
      </c>
      <c r="I20" s="15">
        <f t="shared" si="5"/>
        <v>0</v>
      </c>
      <c r="J20" s="15">
        <f t="shared" si="5"/>
        <v>1750</v>
      </c>
      <c r="K20" s="15">
        <f t="shared" si="5"/>
        <v>0</v>
      </c>
      <c r="L20" s="15">
        <f t="shared" si="5"/>
        <v>0</v>
      </c>
      <c r="M20" s="15">
        <f t="shared" si="5"/>
        <v>1750</v>
      </c>
      <c r="N20" s="16"/>
    </row>
    <row r="21" spans="1:16" s="14" customFormat="1" ht="23.1" customHeight="1">
      <c r="A21" s="2">
        <v>18</v>
      </c>
      <c r="B21" s="2" t="s">
        <v>31</v>
      </c>
      <c r="C21" s="3"/>
      <c r="D21" s="3"/>
      <c r="E21" s="3"/>
      <c r="F21" s="2"/>
      <c r="G21" s="2"/>
      <c r="H21" s="2">
        <v>1</v>
      </c>
      <c r="I21" s="2">
        <f>(E21*625)+(G21*312.5)</f>
        <v>0</v>
      </c>
      <c r="J21" s="2">
        <f>H21*250</f>
        <v>250</v>
      </c>
      <c r="K21" s="2"/>
      <c r="L21" s="2">
        <f>I21-K21</f>
        <v>0</v>
      </c>
      <c r="M21" s="2">
        <f>J21</f>
        <v>250</v>
      </c>
      <c r="N21" s="12"/>
    </row>
    <row r="22" spans="1:16" s="14" customFormat="1" ht="23.1" customHeight="1">
      <c r="A22" s="2">
        <v>11</v>
      </c>
      <c r="B22" s="8" t="s">
        <v>25</v>
      </c>
      <c r="C22" s="3"/>
      <c r="D22" s="3"/>
      <c r="E22" s="3"/>
      <c r="F22" s="2"/>
      <c r="G22" s="2"/>
      <c r="H22" s="2">
        <v>2</v>
      </c>
      <c r="I22" s="2">
        <f t="shared" si="3"/>
        <v>0</v>
      </c>
      <c r="J22" s="2">
        <f>H22*250</f>
        <v>500</v>
      </c>
      <c r="K22" s="2"/>
      <c r="L22" s="2">
        <f t="shared" si="1"/>
        <v>0</v>
      </c>
      <c r="M22" s="2">
        <f t="shared" si="2"/>
        <v>500</v>
      </c>
      <c r="N22" s="12"/>
    </row>
    <row r="23" spans="1:16" s="14" customFormat="1" ht="23.1" customHeight="1">
      <c r="A23" s="2">
        <v>12</v>
      </c>
      <c r="B23" s="2" t="s">
        <v>26</v>
      </c>
      <c r="C23" s="3"/>
      <c r="D23" s="3"/>
      <c r="E23" s="3"/>
      <c r="F23" s="2"/>
      <c r="G23" s="2"/>
      <c r="H23" s="2">
        <v>4</v>
      </c>
      <c r="I23" s="2">
        <f t="shared" si="3"/>
        <v>0</v>
      </c>
      <c r="J23" s="2">
        <f>H23*250</f>
        <v>1000</v>
      </c>
      <c r="K23" s="2"/>
      <c r="L23" s="2">
        <f t="shared" si="1"/>
        <v>0</v>
      </c>
      <c r="M23" s="2">
        <f t="shared" si="2"/>
        <v>1000</v>
      </c>
      <c r="N23" s="12"/>
    </row>
    <row r="24" spans="1:16" s="14" customFormat="1" ht="23.1" customHeight="1">
      <c r="A24" s="29" t="s">
        <v>37</v>
      </c>
      <c r="B24" s="30"/>
      <c r="C24" s="15">
        <f>C25+C26</f>
        <v>0</v>
      </c>
      <c r="D24" s="15">
        <f t="shared" ref="D24:M24" si="6">D25+D26</f>
        <v>0</v>
      </c>
      <c r="E24" s="15">
        <f t="shared" si="6"/>
        <v>0</v>
      </c>
      <c r="F24" s="15">
        <f t="shared" si="6"/>
        <v>0</v>
      </c>
      <c r="G24" s="15">
        <f t="shared" si="6"/>
        <v>0</v>
      </c>
      <c r="H24" s="15">
        <f t="shared" si="6"/>
        <v>22</v>
      </c>
      <c r="I24" s="15">
        <f t="shared" si="6"/>
        <v>0</v>
      </c>
      <c r="J24" s="15">
        <f t="shared" si="6"/>
        <v>5500</v>
      </c>
      <c r="K24" s="15">
        <f t="shared" si="6"/>
        <v>0</v>
      </c>
      <c r="L24" s="15">
        <f t="shared" si="6"/>
        <v>0</v>
      </c>
      <c r="M24" s="15">
        <f t="shared" si="6"/>
        <v>5500</v>
      </c>
      <c r="N24" s="16"/>
    </row>
    <row r="25" spans="1:16" s="14" customFormat="1" ht="23.1" customHeight="1">
      <c r="A25" s="2">
        <v>16</v>
      </c>
      <c r="B25" s="2" t="s">
        <v>29</v>
      </c>
      <c r="C25" s="3"/>
      <c r="D25" s="3"/>
      <c r="E25" s="3"/>
      <c r="F25" s="2"/>
      <c r="G25" s="2"/>
      <c r="H25" s="2">
        <v>9</v>
      </c>
      <c r="I25" s="2">
        <f t="shared" si="3"/>
        <v>0</v>
      </c>
      <c r="J25" s="2">
        <f>H25*250</f>
        <v>2250</v>
      </c>
      <c r="K25" s="2"/>
      <c r="L25" s="2">
        <f t="shared" si="1"/>
        <v>0</v>
      </c>
      <c r="M25" s="2">
        <f t="shared" si="2"/>
        <v>2250</v>
      </c>
      <c r="N25" s="12"/>
    </row>
    <row r="26" spans="1:16" s="14" customFormat="1" ht="23.1" customHeight="1">
      <c r="A26" s="2">
        <v>17</v>
      </c>
      <c r="B26" s="2" t="s">
        <v>30</v>
      </c>
      <c r="C26" s="3"/>
      <c r="D26" s="3"/>
      <c r="E26" s="3"/>
      <c r="F26" s="2"/>
      <c r="G26" s="2"/>
      <c r="H26" s="2">
        <v>13</v>
      </c>
      <c r="I26" s="2">
        <f t="shared" si="3"/>
        <v>0</v>
      </c>
      <c r="J26" s="2">
        <f>H26*250</f>
        <v>3250</v>
      </c>
      <c r="K26" s="2"/>
      <c r="L26" s="2">
        <f t="shared" si="1"/>
        <v>0</v>
      </c>
      <c r="M26" s="2">
        <f t="shared" si="2"/>
        <v>3250</v>
      </c>
      <c r="N26" s="12"/>
    </row>
    <row r="27" spans="1:16" ht="23.1" customHeight="1">
      <c r="A27" s="19" t="s">
        <v>16</v>
      </c>
      <c r="B27" s="19"/>
      <c r="C27" s="13">
        <f>C5+C16+C20+C24</f>
        <v>2188</v>
      </c>
      <c r="D27" s="13">
        <f t="shared" ref="D27:N27" si="7">D5+D16+D20+D24</f>
        <v>0</v>
      </c>
      <c r="E27" s="13">
        <f t="shared" si="7"/>
        <v>247</v>
      </c>
      <c r="F27" s="13">
        <f t="shared" si="7"/>
        <v>0</v>
      </c>
      <c r="G27" s="13">
        <f t="shared" si="7"/>
        <v>29</v>
      </c>
      <c r="H27" s="13">
        <f t="shared" si="7"/>
        <v>209</v>
      </c>
      <c r="I27" s="13">
        <f t="shared" si="7"/>
        <v>163437.5</v>
      </c>
      <c r="J27" s="13">
        <f t="shared" si="7"/>
        <v>52250</v>
      </c>
      <c r="K27" s="13">
        <f t="shared" si="7"/>
        <v>19375</v>
      </c>
      <c r="L27" s="13">
        <f t="shared" si="7"/>
        <v>144062.5</v>
      </c>
      <c r="M27" s="13">
        <f t="shared" si="7"/>
        <v>52250</v>
      </c>
      <c r="N27" s="13">
        <f t="shared" si="7"/>
        <v>0</v>
      </c>
      <c r="O27" s="6"/>
    </row>
    <row r="28" spans="1:16" ht="41.4" customHeight="1">
      <c r="A28" s="20" t="s">
        <v>39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7"/>
      <c r="P28" s="7"/>
    </row>
    <row r="29" spans="1:16" ht="25.5" customHeight="1"/>
  </sheetData>
  <mergeCells count="17">
    <mergeCell ref="A1:N1"/>
    <mergeCell ref="L2:M2"/>
    <mergeCell ref="C3:D3"/>
    <mergeCell ref="E3:F3"/>
    <mergeCell ref="I3:J3"/>
    <mergeCell ref="L3:M3"/>
    <mergeCell ref="A27:B27"/>
    <mergeCell ref="A28:N28"/>
    <mergeCell ref="A3:A4"/>
    <mergeCell ref="B3:B4"/>
    <mergeCell ref="K3:K4"/>
    <mergeCell ref="N3:N4"/>
    <mergeCell ref="G3:H3"/>
    <mergeCell ref="A16:B16"/>
    <mergeCell ref="A20:B20"/>
    <mergeCell ref="A24:B24"/>
    <mergeCell ref="A5:B5"/>
  </mergeCells>
  <phoneticPr fontId="8" type="noConversion"/>
  <pageMargins left="1.2598425196850394" right="0" top="1.0629921259842521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秋季</vt:lpstr>
      <vt:lpstr>秋季!Print_Titles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许耀斌</cp:lastModifiedBy>
  <cp:lastPrinted>2019-09-30T00:20:03Z</cp:lastPrinted>
  <dcterms:created xsi:type="dcterms:W3CDTF">2015-12-04T02:27:00Z</dcterms:created>
  <dcterms:modified xsi:type="dcterms:W3CDTF">2019-09-30T00:20:07Z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