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445" windowHeight="13740"/>
  </bookViews>
  <sheets>
    <sheet name="项目库汇总表 (新增10.25)" sheetId="24" r:id="rId1"/>
    <sheet name="项目库明细表" sheetId="20" r:id="rId2"/>
  </sheets>
  <externalReferences>
    <externalReference r:id="rId3"/>
  </externalReferences>
  <definedNames>
    <definedName name="_xlnm._FilterDatabase" localSheetId="1" hidden="1">项目库明细表!$A$6:$AH$391</definedName>
    <definedName name="_xlnm.Print_Titles" localSheetId="1">项目库明细表!$4:$6</definedName>
  </definedNames>
  <calcPr calcId="125725"/>
</workbook>
</file>

<file path=xl/calcChain.xml><?xml version="1.0" encoding="utf-8"?>
<calcChain xmlns="http://schemas.openxmlformats.org/spreadsheetml/2006/main">
  <c r="D65" i="24"/>
  <c r="D62"/>
  <c r="J60"/>
  <c r="F60"/>
  <c r="D60"/>
  <c r="D59"/>
  <c r="D58"/>
  <c r="D57"/>
  <c r="D56"/>
  <c r="D55"/>
  <c r="D54"/>
  <c r="D53"/>
  <c r="M52"/>
  <c r="L52"/>
  <c r="K52"/>
  <c r="J52"/>
  <c r="I52"/>
  <c r="H52"/>
  <c r="G52"/>
  <c r="F52"/>
  <c r="E52"/>
  <c r="D52"/>
  <c r="C52"/>
  <c r="D51"/>
  <c r="D50"/>
  <c r="D49"/>
  <c r="D48"/>
  <c r="D47"/>
  <c r="F46"/>
  <c r="D46"/>
  <c r="D45"/>
  <c r="D44"/>
  <c r="D43"/>
  <c r="M42"/>
  <c r="F42"/>
  <c r="E42"/>
  <c r="D42"/>
  <c r="C42"/>
  <c r="D41"/>
  <c r="D40"/>
  <c r="D39"/>
  <c r="D38"/>
  <c r="D37"/>
  <c r="D36"/>
  <c r="D35"/>
  <c r="D34"/>
  <c r="D33"/>
  <c r="D32"/>
  <c r="D31"/>
  <c r="D30"/>
  <c r="D29"/>
  <c r="D28"/>
  <c r="M27"/>
  <c r="F27"/>
  <c r="D27"/>
  <c r="D26"/>
  <c r="D25"/>
  <c r="D24"/>
  <c r="F23"/>
  <c r="D23"/>
  <c r="D22"/>
  <c r="F21"/>
  <c r="D21"/>
  <c r="D17"/>
  <c r="D16"/>
  <c r="D15"/>
  <c r="D14"/>
  <c r="F13"/>
  <c r="D13"/>
  <c r="C13"/>
  <c r="D12"/>
  <c r="D11"/>
  <c r="D10"/>
  <c r="D9"/>
  <c r="D8"/>
  <c r="M7"/>
  <c r="J7"/>
  <c r="F7"/>
  <c r="E7"/>
  <c r="D7"/>
  <c r="M6"/>
  <c r="L6"/>
  <c r="J6"/>
  <c r="F6"/>
  <c r="E6"/>
  <c r="D6"/>
  <c r="C6"/>
  <c r="K391" i="20"/>
  <c r="J391"/>
  <c r="C391"/>
  <c r="W390"/>
  <c r="V390"/>
  <c r="U390"/>
  <c r="T390"/>
  <c r="S390"/>
  <c r="R390"/>
  <c r="Q390"/>
  <c r="P390"/>
  <c r="O390"/>
  <c r="N390"/>
  <c r="M390"/>
  <c r="L390"/>
  <c r="K390"/>
  <c r="J390"/>
  <c r="K389"/>
  <c r="J389"/>
  <c r="K388"/>
  <c r="J388"/>
  <c r="K387"/>
  <c r="J387"/>
  <c r="K386"/>
  <c r="J386"/>
  <c r="W385"/>
  <c r="V385"/>
  <c r="U385"/>
  <c r="T385"/>
  <c r="S385"/>
  <c r="R385"/>
  <c r="Q385"/>
  <c r="P385"/>
  <c r="O385"/>
  <c r="N385"/>
  <c r="M385"/>
  <c r="K385"/>
  <c r="J385"/>
  <c r="K384"/>
  <c r="J384"/>
  <c r="C384"/>
  <c r="K383"/>
  <c r="J383"/>
  <c r="C383"/>
  <c r="K382"/>
  <c r="J382"/>
  <c r="K381"/>
  <c r="J381"/>
  <c r="K380"/>
  <c r="J380"/>
  <c r="K379"/>
  <c r="J379"/>
  <c r="K378"/>
  <c r="J378"/>
  <c r="K377"/>
  <c r="J377"/>
  <c r="W376"/>
  <c r="V376"/>
  <c r="U376"/>
  <c r="T376"/>
  <c r="S376"/>
  <c r="R376"/>
  <c r="Q376"/>
  <c r="P376"/>
  <c r="O376"/>
  <c r="N376"/>
  <c r="M376"/>
  <c r="L376"/>
  <c r="K376"/>
  <c r="J376"/>
  <c r="K375"/>
  <c r="J375"/>
  <c r="K374"/>
  <c r="J374"/>
  <c r="K373"/>
  <c r="J373"/>
  <c r="K372"/>
  <c r="J372"/>
  <c r="K371"/>
  <c r="J371"/>
  <c r="AD370"/>
  <c r="K370"/>
  <c r="J370"/>
  <c r="K369"/>
  <c r="J369"/>
  <c r="K368"/>
  <c r="J368"/>
  <c r="K367"/>
  <c r="J367"/>
  <c r="AD366"/>
  <c r="K366"/>
  <c r="J366"/>
  <c r="K365"/>
  <c r="J365"/>
  <c r="K364"/>
  <c r="J364"/>
  <c r="K363"/>
  <c r="J363"/>
  <c r="C363"/>
  <c r="K362"/>
  <c r="J362"/>
  <c r="C362"/>
  <c r="K361"/>
  <c r="J361"/>
  <c r="C361"/>
  <c r="K360"/>
  <c r="J360"/>
  <c r="C360"/>
  <c r="W359"/>
  <c r="V359"/>
  <c r="U359"/>
  <c r="T359"/>
  <c r="S359"/>
  <c r="R359"/>
  <c r="Q359"/>
  <c r="P359"/>
  <c r="O359"/>
  <c r="N359"/>
  <c r="M359"/>
  <c r="L359"/>
  <c r="K359"/>
  <c r="J359"/>
  <c r="K358"/>
  <c r="J358"/>
  <c r="C358"/>
  <c r="K357"/>
  <c r="J357"/>
  <c r="C357"/>
  <c r="K356"/>
  <c r="J356"/>
  <c r="C356"/>
  <c r="K355"/>
  <c r="J355"/>
  <c r="C355"/>
  <c r="K354"/>
  <c r="J354"/>
  <c r="C354"/>
  <c r="K353"/>
  <c r="J353"/>
  <c r="C353"/>
  <c r="K352"/>
  <c r="J352"/>
  <c r="C352"/>
  <c r="K351"/>
  <c r="J351"/>
  <c r="C351"/>
  <c r="K350"/>
  <c r="J350"/>
  <c r="C350"/>
  <c r="K349"/>
  <c r="J349"/>
  <c r="C349"/>
  <c r="K348"/>
  <c r="J348"/>
  <c r="C348"/>
  <c r="K347"/>
  <c r="J347"/>
  <c r="C347"/>
  <c r="K346"/>
  <c r="J346"/>
  <c r="C346"/>
  <c r="K345"/>
  <c r="J345"/>
  <c r="C345"/>
  <c r="K344"/>
  <c r="J344"/>
  <c r="C344"/>
  <c r="W343"/>
  <c r="V343"/>
  <c r="U343"/>
  <c r="T343"/>
  <c r="S343"/>
  <c r="R343"/>
  <c r="Q343"/>
  <c r="P343"/>
  <c r="O343"/>
  <c r="N343"/>
  <c r="M343"/>
  <c r="L343"/>
  <c r="K343"/>
  <c r="J343"/>
  <c r="K342"/>
  <c r="J342"/>
  <c r="K341"/>
  <c r="J341"/>
  <c r="K340"/>
  <c r="J340"/>
  <c r="W339"/>
  <c r="V339"/>
  <c r="U339"/>
  <c r="T339"/>
  <c r="S339"/>
  <c r="R339"/>
  <c r="Q339"/>
  <c r="P339"/>
  <c r="O339"/>
  <c r="N339"/>
  <c r="M339"/>
  <c r="L339"/>
  <c r="K339"/>
  <c r="J339"/>
  <c r="K338"/>
  <c r="J338"/>
  <c r="K337"/>
  <c r="J337"/>
  <c r="K336"/>
  <c r="J336"/>
  <c r="K335"/>
  <c r="J335"/>
  <c r="J334"/>
  <c r="J333"/>
  <c r="J332"/>
  <c r="J331"/>
  <c r="J330"/>
  <c r="J329"/>
  <c r="K328"/>
  <c r="J328"/>
  <c r="C328"/>
  <c r="K327"/>
  <c r="J327"/>
  <c r="C327"/>
  <c r="K326"/>
  <c r="J326"/>
  <c r="C326"/>
  <c r="K325"/>
  <c r="J325"/>
  <c r="C325"/>
  <c r="K324"/>
  <c r="J324"/>
  <c r="C324"/>
  <c r="K323"/>
  <c r="J323"/>
  <c r="C323"/>
  <c r="K322"/>
  <c r="J322"/>
  <c r="C322"/>
  <c r="K321"/>
  <c r="J321"/>
  <c r="C321"/>
  <c r="K320"/>
  <c r="J320"/>
  <c r="C320"/>
  <c r="K319"/>
  <c r="J319"/>
  <c r="C319"/>
  <c r="K318"/>
  <c r="J318"/>
  <c r="C318"/>
  <c r="K317"/>
  <c r="J317"/>
  <c r="C317"/>
  <c r="K316"/>
  <c r="J316"/>
  <c r="C316"/>
  <c r="K315"/>
  <c r="J315"/>
  <c r="C315"/>
  <c r="K314"/>
  <c r="J314"/>
  <c r="C314"/>
  <c r="K313"/>
  <c r="J313"/>
  <c r="C313"/>
  <c r="K312"/>
  <c r="J312"/>
  <c r="C312"/>
  <c r="K311"/>
  <c r="J311"/>
  <c r="C311"/>
  <c r="K310"/>
  <c r="J310"/>
  <c r="C310"/>
  <c r="K309"/>
  <c r="J309"/>
  <c r="C309"/>
  <c r="K308"/>
  <c r="J308"/>
  <c r="C308"/>
  <c r="K307"/>
  <c r="J307"/>
  <c r="C307"/>
  <c r="K306"/>
  <c r="J306"/>
  <c r="C306"/>
  <c r="K305"/>
  <c r="J305"/>
  <c r="C305"/>
  <c r="K304"/>
  <c r="J304"/>
  <c r="C304"/>
  <c r="K303"/>
  <c r="J303"/>
  <c r="C303"/>
  <c r="K302"/>
  <c r="J302"/>
  <c r="C302"/>
  <c r="K301"/>
  <c r="J301"/>
  <c r="C301"/>
  <c r="K300"/>
  <c r="J300"/>
  <c r="C300"/>
  <c r="K299"/>
  <c r="J299"/>
  <c r="C299"/>
  <c r="K298"/>
  <c r="J298"/>
  <c r="C298"/>
  <c r="W297"/>
  <c r="V297"/>
  <c r="U297"/>
  <c r="T297"/>
  <c r="S297"/>
  <c r="R297"/>
  <c r="Q297"/>
  <c r="P297"/>
  <c r="O297"/>
  <c r="N297"/>
  <c r="M297"/>
  <c r="L297"/>
  <c r="K297"/>
  <c r="J297"/>
  <c r="W296"/>
  <c r="V296"/>
  <c r="U296"/>
  <c r="T296"/>
  <c r="S296"/>
  <c r="R296"/>
  <c r="Q296"/>
  <c r="P296"/>
  <c r="O296"/>
  <c r="N296"/>
  <c r="M296"/>
  <c r="L296"/>
  <c r="K296"/>
  <c r="J296"/>
  <c r="B296"/>
  <c r="K295"/>
  <c r="J295"/>
  <c r="K294"/>
  <c r="J294"/>
  <c r="K293"/>
  <c r="J293"/>
  <c r="K292"/>
  <c r="J292"/>
  <c r="K291"/>
  <c r="J291"/>
  <c r="W290"/>
  <c r="V290"/>
  <c r="U290"/>
  <c r="T290"/>
  <c r="S290"/>
  <c r="R290"/>
  <c r="Q290"/>
  <c r="P290"/>
  <c r="O290"/>
  <c r="N290"/>
  <c r="M290"/>
  <c r="L290"/>
  <c r="K290"/>
  <c r="J290"/>
  <c r="K289"/>
  <c r="J289"/>
  <c r="K288"/>
  <c r="J288"/>
  <c r="C288"/>
  <c r="J287"/>
  <c r="J286"/>
  <c r="J285"/>
  <c r="J284"/>
  <c r="J283"/>
  <c r="J282"/>
  <c r="J281"/>
  <c r="J280"/>
  <c r="K279"/>
  <c r="J279"/>
  <c r="C279"/>
  <c r="K278"/>
  <c r="J278"/>
  <c r="C278"/>
  <c r="K277"/>
  <c r="J277"/>
  <c r="C277"/>
  <c r="K276"/>
  <c r="J276"/>
  <c r="C276"/>
  <c r="K275"/>
  <c r="J275"/>
  <c r="C275"/>
  <c r="K274"/>
  <c r="J274"/>
  <c r="K273"/>
  <c r="J273"/>
  <c r="C273"/>
  <c r="K272"/>
  <c r="J272"/>
  <c r="K271"/>
  <c r="J271"/>
  <c r="C271"/>
  <c r="K270"/>
  <c r="J270"/>
  <c r="C270"/>
  <c r="K269"/>
  <c r="J269"/>
  <c r="C269"/>
  <c r="K268"/>
  <c r="J268"/>
  <c r="C268"/>
  <c r="K267"/>
  <c r="J267"/>
  <c r="C267"/>
  <c r="K266"/>
  <c r="J266"/>
  <c r="C266"/>
  <c r="K265"/>
  <c r="J265"/>
  <c r="C265"/>
  <c r="K264"/>
  <c r="J264"/>
  <c r="C264"/>
  <c r="K263"/>
  <c r="J263"/>
  <c r="C263"/>
  <c r="K262"/>
  <c r="J262"/>
  <c r="C262"/>
  <c r="K261"/>
  <c r="J261"/>
  <c r="C261"/>
  <c r="K260"/>
  <c r="J260"/>
  <c r="C260"/>
  <c r="K259"/>
  <c r="J259"/>
  <c r="C259"/>
  <c r="K258"/>
  <c r="J258"/>
  <c r="C258"/>
  <c r="K257"/>
  <c r="J257"/>
  <c r="C257"/>
  <c r="K256"/>
  <c r="J256"/>
  <c r="C256"/>
  <c r="K255"/>
  <c r="J255"/>
  <c r="C255"/>
  <c r="K254"/>
  <c r="J254"/>
  <c r="C254"/>
  <c r="K253"/>
  <c r="J253"/>
  <c r="C253"/>
  <c r="K252"/>
  <c r="J252"/>
  <c r="C252"/>
  <c r="K251"/>
  <c r="J251"/>
  <c r="C251"/>
  <c r="K250"/>
  <c r="J250"/>
  <c r="C250"/>
  <c r="K249"/>
  <c r="J249"/>
  <c r="C249"/>
  <c r="K248"/>
  <c r="J248"/>
  <c r="C248"/>
  <c r="K247"/>
  <c r="J247"/>
  <c r="C247"/>
  <c r="K246"/>
  <c r="J246"/>
  <c r="C246"/>
  <c r="K245"/>
  <c r="J245"/>
  <c r="C245"/>
  <c r="K244"/>
  <c r="J244"/>
  <c r="C244"/>
  <c r="K243"/>
  <c r="J243"/>
  <c r="C243"/>
  <c r="K242"/>
  <c r="J242"/>
  <c r="C242"/>
  <c r="K241"/>
  <c r="J241"/>
  <c r="C241"/>
  <c r="K240"/>
  <c r="J240"/>
  <c r="C240"/>
  <c r="K239"/>
  <c r="J239"/>
  <c r="C239"/>
  <c r="K238"/>
  <c r="J238"/>
  <c r="C238"/>
  <c r="K237"/>
  <c r="J237"/>
  <c r="C237"/>
  <c r="K236"/>
  <c r="J236"/>
  <c r="C236"/>
  <c r="K235"/>
  <c r="J235"/>
  <c r="C235"/>
  <c r="K234"/>
  <c r="J234"/>
  <c r="C234"/>
  <c r="K233"/>
  <c r="J233"/>
  <c r="C233"/>
  <c r="K232"/>
  <c r="J232"/>
  <c r="C232"/>
  <c r="K231"/>
  <c r="J231"/>
  <c r="C231"/>
  <c r="K230"/>
  <c r="J230"/>
  <c r="C230"/>
  <c r="K229"/>
  <c r="J229"/>
  <c r="C229"/>
  <c r="K228"/>
  <c r="J228"/>
  <c r="C228"/>
  <c r="K227"/>
  <c r="J227"/>
  <c r="C227"/>
  <c r="K226"/>
  <c r="J226"/>
  <c r="C226"/>
  <c r="K225"/>
  <c r="J225"/>
  <c r="C225"/>
  <c r="K224"/>
  <c r="J224"/>
  <c r="C224"/>
  <c r="W223"/>
  <c r="V223"/>
  <c r="U223"/>
  <c r="T223"/>
  <c r="S223"/>
  <c r="R223"/>
  <c r="Q223"/>
  <c r="P223"/>
  <c r="O223"/>
  <c r="N223"/>
  <c r="M223"/>
  <c r="L223"/>
  <c r="K223"/>
  <c r="J223"/>
  <c r="K222"/>
  <c r="J222"/>
  <c r="C222"/>
  <c r="K221"/>
  <c r="J221"/>
  <c r="C221"/>
  <c r="K220"/>
  <c r="J220"/>
  <c r="C220"/>
  <c r="K219"/>
  <c r="J219"/>
  <c r="C219"/>
  <c r="K218"/>
  <c r="J218"/>
  <c r="C218"/>
  <c r="K217"/>
  <c r="J217"/>
  <c r="C217"/>
  <c r="K216"/>
  <c r="J216"/>
  <c r="C216"/>
  <c r="K215"/>
  <c r="J215"/>
  <c r="C215"/>
  <c r="K214"/>
  <c r="J214"/>
  <c r="C214"/>
  <c r="K213"/>
  <c r="J213"/>
  <c r="C213"/>
  <c r="K212"/>
  <c r="J212"/>
  <c r="C212"/>
  <c r="K211"/>
  <c r="J211"/>
  <c r="C211"/>
  <c r="K210"/>
  <c r="J210"/>
  <c r="C210"/>
  <c r="K209"/>
  <c r="J209"/>
  <c r="C209"/>
  <c r="K208"/>
  <c r="J208"/>
  <c r="C208"/>
  <c r="K207"/>
  <c r="J207"/>
  <c r="C207"/>
  <c r="K206"/>
  <c r="J206"/>
  <c r="C206"/>
  <c r="K205"/>
  <c r="J205"/>
  <c r="C205"/>
  <c r="K204"/>
  <c r="J204"/>
  <c r="C204"/>
  <c r="K203"/>
  <c r="J203"/>
  <c r="C203"/>
  <c r="W202"/>
  <c r="V202"/>
  <c r="U202"/>
  <c r="T202"/>
  <c r="S202"/>
  <c r="R202"/>
  <c r="Q202"/>
  <c r="P202"/>
  <c r="O202"/>
  <c r="N202"/>
  <c r="M202"/>
  <c r="L202"/>
  <c r="K202"/>
  <c r="J202"/>
  <c r="W201"/>
  <c r="V201"/>
  <c r="U201"/>
  <c r="T201"/>
  <c r="S201"/>
  <c r="R201"/>
  <c r="Q201"/>
  <c r="P201"/>
  <c r="O201"/>
  <c r="N201"/>
  <c r="M201"/>
  <c r="L201"/>
  <c r="K201"/>
  <c r="J201"/>
  <c r="B201"/>
  <c r="K200"/>
  <c r="J200"/>
  <c r="K199"/>
  <c r="J199"/>
  <c r="K198"/>
  <c r="J198"/>
  <c r="K197"/>
  <c r="J197"/>
  <c r="K196"/>
  <c r="J196"/>
  <c r="C196"/>
  <c r="W195"/>
  <c r="V195"/>
  <c r="U195"/>
  <c r="T195"/>
  <c r="S195"/>
  <c r="R195"/>
  <c r="Q195"/>
  <c r="P195"/>
  <c r="O195"/>
  <c r="N195"/>
  <c r="M195"/>
  <c r="L195"/>
  <c r="K195"/>
  <c r="J195"/>
  <c r="K194"/>
  <c r="J194"/>
  <c r="W193"/>
  <c r="V193"/>
  <c r="U193"/>
  <c r="T193"/>
  <c r="S193"/>
  <c r="R193"/>
  <c r="Q193"/>
  <c r="P193"/>
  <c r="O193"/>
  <c r="N193"/>
  <c r="M193"/>
  <c r="L193"/>
  <c r="K193"/>
  <c r="J193"/>
  <c r="K192"/>
  <c r="J192"/>
  <c r="K191"/>
  <c r="J191"/>
  <c r="K190"/>
  <c r="J190"/>
  <c r="K189"/>
  <c r="J189"/>
  <c r="K188"/>
  <c r="J188"/>
  <c r="K187"/>
  <c r="J187"/>
  <c r="W186"/>
  <c r="V186"/>
  <c r="U186"/>
  <c r="T186"/>
  <c r="S186"/>
  <c r="R186"/>
  <c r="Q186"/>
  <c r="P186"/>
  <c r="O186"/>
  <c r="N186"/>
  <c r="M186"/>
  <c r="L186"/>
  <c r="K186"/>
  <c r="J186"/>
  <c r="K185"/>
  <c r="J185"/>
  <c r="K184"/>
  <c r="J184"/>
  <c r="K183"/>
  <c r="J183"/>
  <c r="K182"/>
  <c r="J182"/>
  <c r="W181"/>
  <c r="V181"/>
  <c r="U181"/>
  <c r="T181"/>
  <c r="S181"/>
  <c r="R181"/>
  <c r="Q181"/>
  <c r="P181"/>
  <c r="O181"/>
  <c r="N181"/>
  <c r="M181"/>
  <c r="L181"/>
  <c r="K181"/>
  <c r="J181"/>
  <c r="K180"/>
  <c r="J180"/>
  <c r="K179"/>
  <c r="J179"/>
  <c r="W178"/>
  <c r="V178"/>
  <c r="U178"/>
  <c r="T178"/>
  <c r="S178"/>
  <c r="R178"/>
  <c r="Q178"/>
  <c r="P178"/>
  <c r="O178"/>
  <c r="N178"/>
  <c r="M178"/>
  <c r="L178"/>
  <c r="K178"/>
  <c r="J178"/>
  <c r="K177"/>
  <c r="J177"/>
  <c r="K176"/>
  <c r="J176"/>
  <c r="K175"/>
  <c r="J175"/>
  <c r="W174"/>
  <c r="V174"/>
  <c r="U174"/>
  <c r="T174"/>
  <c r="S174"/>
  <c r="R174"/>
  <c r="Q174"/>
  <c r="P174"/>
  <c r="O174"/>
  <c r="N174"/>
  <c r="M174"/>
  <c r="L174"/>
  <c r="K174"/>
  <c r="J174"/>
  <c r="K173"/>
  <c r="J173"/>
  <c r="K172"/>
  <c r="J172"/>
  <c r="K171"/>
  <c r="J171"/>
  <c r="K170"/>
  <c r="J170"/>
  <c r="W169"/>
  <c r="V169"/>
  <c r="U169"/>
  <c r="T169"/>
  <c r="S169"/>
  <c r="R169"/>
  <c r="Q169"/>
  <c r="P169"/>
  <c r="O169"/>
  <c r="N169"/>
  <c r="M169"/>
  <c r="L169"/>
  <c r="K169"/>
  <c r="J169"/>
  <c r="K168"/>
  <c r="J168"/>
  <c r="K167"/>
  <c r="J167"/>
  <c r="W166"/>
  <c r="V166"/>
  <c r="U166"/>
  <c r="T166"/>
  <c r="S166"/>
  <c r="R166"/>
  <c r="Q166"/>
  <c r="P166"/>
  <c r="O166"/>
  <c r="N166"/>
  <c r="M166"/>
  <c r="L166"/>
  <c r="K166"/>
  <c r="J166"/>
  <c r="K165"/>
  <c r="J165"/>
  <c r="C165"/>
  <c r="K164"/>
  <c r="J164"/>
  <c r="K163"/>
  <c r="J163"/>
  <c r="K162"/>
  <c r="J162"/>
  <c r="K161"/>
  <c r="J161"/>
  <c r="W160"/>
  <c r="V160"/>
  <c r="U160"/>
  <c r="T160"/>
  <c r="S160"/>
  <c r="R160"/>
  <c r="Q160"/>
  <c r="P160"/>
  <c r="O160"/>
  <c r="N160"/>
  <c r="M160"/>
  <c r="L160"/>
  <c r="K160"/>
  <c r="J160"/>
  <c r="K159"/>
  <c r="J159"/>
  <c r="C159"/>
  <c r="K158"/>
  <c r="J158"/>
  <c r="C158"/>
  <c r="K157"/>
  <c r="J157"/>
  <c r="C157"/>
  <c r="K156"/>
  <c r="J156"/>
  <c r="C156"/>
  <c r="K155"/>
  <c r="J155"/>
  <c r="C155"/>
  <c r="K154"/>
  <c r="J154"/>
  <c r="C154"/>
  <c r="K153"/>
  <c r="J153"/>
  <c r="C153"/>
  <c r="K152"/>
  <c r="J152"/>
  <c r="C152"/>
  <c r="K151"/>
  <c r="J151"/>
  <c r="C151"/>
  <c r="K150"/>
  <c r="J150"/>
  <c r="C150"/>
  <c r="K149"/>
  <c r="J149"/>
  <c r="C149"/>
  <c r="K148"/>
  <c r="J148"/>
  <c r="C148"/>
  <c r="K147"/>
  <c r="J147"/>
  <c r="C147"/>
  <c r="K146"/>
  <c r="J146"/>
  <c r="C146"/>
  <c r="K145"/>
  <c r="J145"/>
  <c r="C145"/>
  <c r="K144"/>
  <c r="J144"/>
  <c r="C144"/>
  <c r="K143"/>
  <c r="J143"/>
  <c r="C143"/>
  <c r="K142"/>
  <c r="J142"/>
  <c r="C142"/>
  <c r="K141"/>
  <c r="J141"/>
  <c r="C141"/>
  <c r="K140"/>
  <c r="J140"/>
  <c r="C140"/>
  <c r="K139"/>
  <c r="J139"/>
  <c r="C139"/>
  <c r="K138"/>
  <c r="J138"/>
  <c r="C138"/>
  <c r="K137"/>
  <c r="J137"/>
  <c r="C137"/>
  <c r="K136"/>
  <c r="J136"/>
  <c r="C136"/>
  <c r="K135"/>
  <c r="J135"/>
  <c r="C135"/>
  <c r="K134"/>
  <c r="J134"/>
  <c r="C134"/>
  <c r="K133"/>
  <c r="J133"/>
  <c r="C133"/>
  <c r="K132"/>
  <c r="J132"/>
  <c r="C132"/>
  <c r="K131"/>
  <c r="J131"/>
  <c r="C131"/>
  <c r="K130"/>
  <c r="J130"/>
  <c r="C130"/>
  <c r="K129"/>
  <c r="J129"/>
  <c r="C129"/>
  <c r="K128"/>
  <c r="J128"/>
  <c r="C128"/>
  <c r="K127"/>
  <c r="J127"/>
  <c r="K126"/>
  <c r="J126"/>
  <c r="C126"/>
  <c r="K125"/>
  <c r="J125"/>
  <c r="C125"/>
  <c r="K124"/>
  <c r="J124"/>
  <c r="K123"/>
  <c r="J123"/>
  <c r="C123"/>
  <c r="K122"/>
  <c r="J122"/>
  <c r="C122"/>
  <c r="K121"/>
  <c r="J121"/>
  <c r="K120"/>
  <c r="J120"/>
  <c r="K119"/>
  <c r="J119"/>
  <c r="K118"/>
  <c r="J118"/>
  <c r="C118"/>
  <c r="K117"/>
  <c r="J117"/>
  <c r="C117"/>
  <c r="K116"/>
  <c r="J116"/>
  <c r="K115"/>
  <c r="J115"/>
  <c r="K114"/>
  <c r="J114"/>
  <c r="K113"/>
  <c r="J113"/>
  <c r="K112"/>
  <c r="J112"/>
  <c r="W111"/>
  <c r="V111"/>
  <c r="U111"/>
  <c r="T111"/>
  <c r="S111"/>
  <c r="R111"/>
  <c r="Q111"/>
  <c r="P111"/>
  <c r="O111"/>
  <c r="N111"/>
  <c r="M111"/>
  <c r="L111"/>
  <c r="K111"/>
  <c r="J111"/>
  <c r="K110"/>
  <c r="J110"/>
  <c r="K109"/>
  <c r="J109"/>
  <c r="K108"/>
  <c r="J108"/>
  <c r="K107"/>
  <c r="J107"/>
  <c r="W106"/>
  <c r="V106"/>
  <c r="U106"/>
  <c r="T106"/>
  <c r="S106"/>
  <c r="R106"/>
  <c r="Q106"/>
  <c r="P106"/>
  <c r="O106"/>
  <c r="N106"/>
  <c r="M106"/>
  <c r="L106"/>
  <c r="K106"/>
  <c r="J106"/>
  <c r="K105"/>
  <c r="J105"/>
  <c r="K104"/>
  <c r="J104"/>
  <c r="K103"/>
  <c r="J103"/>
  <c r="K102"/>
  <c r="J102"/>
  <c r="K101"/>
  <c r="J101"/>
  <c r="K100"/>
  <c r="J100"/>
  <c r="K99"/>
  <c r="J99"/>
  <c r="K98"/>
  <c r="J98"/>
  <c r="K97"/>
  <c r="J97"/>
  <c r="K96"/>
  <c r="J96"/>
  <c r="K95"/>
  <c r="J95"/>
  <c r="K94"/>
  <c r="J94"/>
  <c r="K93"/>
  <c r="J93"/>
  <c r="K92"/>
  <c r="J92"/>
  <c r="K91"/>
  <c r="J91"/>
  <c r="K90"/>
  <c r="J90"/>
  <c r="K89"/>
  <c r="J89"/>
  <c r="K88"/>
  <c r="J88"/>
  <c r="K87"/>
  <c r="J87"/>
  <c r="K86"/>
  <c r="J86"/>
  <c r="K85"/>
  <c r="J85"/>
  <c r="K84"/>
  <c r="J84"/>
  <c r="K83"/>
  <c r="J83"/>
  <c r="K82"/>
  <c r="J82"/>
  <c r="K81"/>
  <c r="J81"/>
  <c r="K80"/>
  <c r="J80"/>
  <c r="K79"/>
  <c r="J79"/>
  <c r="C79"/>
  <c r="K78"/>
  <c r="J78"/>
  <c r="K77"/>
  <c r="J77"/>
  <c r="K76"/>
  <c r="J76"/>
  <c r="K75"/>
  <c r="J75"/>
  <c r="K74"/>
  <c r="J74"/>
  <c r="W73"/>
  <c r="V73"/>
  <c r="U73"/>
  <c r="T73"/>
  <c r="S73"/>
  <c r="R73"/>
  <c r="Q73"/>
  <c r="P73"/>
  <c r="O73"/>
  <c r="N73"/>
  <c r="M73"/>
  <c r="L73"/>
  <c r="K73"/>
  <c r="J73"/>
  <c r="K72"/>
  <c r="J72"/>
  <c r="W71"/>
  <c r="V71"/>
  <c r="U71"/>
  <c r="T71"/>
  <c r="S71"/>
  <c r="R71"/>
  <c r="Q71"/>
  <c r="P71"/>
  <c r="O71"/>
  <c r="N71"/>
  <c r="M71"/>
  <c r="L71"/>
  <c r="K71"/>
  <c r="J71"/>
  <c r="J70"/>
  <c r="K69"/>
  <c r="J69"/>
  <c r="K68"/>
  <c r="J68"/>
  <c r="K67"/>
  <c r="J67"/>
  <c r="C67"/>
  <c r="K66"/>
  <c r="J66"/>
  <c r="C66"/>
  <c r="K65"/>
  <c r="J65"/>
  <c r="K64"/>
  <c r="J64"/>
  <c r="K63"/>
  <c r="J63"/>
  <c r="K62"/>
  <c r="J62"/>
  <c r="K61"/>
  <c r="J61"/>
  <c r="K60"/>
  <c r="J60"/>
  <c r="C60"/>
  <c r="K59"/>
  <c r="J59"/>
  <c r="C59"/>
  <c r="K58"/>
  <c r="J58"/>
  <c r="C58"/>
  <c r="K57"/>
  <c r="J57"/>
  <c r="C57"/>
  <c r="K56"/>
  <c r="J56"/>
  <c r="C56"/>
  <c r="K55"/>
  <c r="J55"/>
  <c r="C55"/>
  <c r="K54"/>
  <c r="J54"/>
  <c r="C54"/>
  <c r="K53"/>
  <c r="J53"/>
  <c r="C53"/>
  <c r="K52"/>
  <c r="J52"/>
  <c r="C52"/>
  <c r="K51"/>
  <c r="J51"/>
  <c r="C51"/>
  <c r="K50"/>
  <c r="J50"/>
  <c r="C50"/>
  <c r="K49"/>
  <c r="J49"/>
  <c r="C49"/>
  <c r="K48"/>
  <c r="J48"/>
  <c r="C48"/>
  <c r="K47"/>
  <c r="J47"/>
  <c r="C47"/>
  <c r="K46"/>
  <c r="J46"/>
  <c r="C46"/>
  <c r="K45"/>
  <c r="J45"/>
  <c r="C45"/>
  <c r="K44"/>
  <c r="J44"/>
  <c r="C44"/>
  <c r="K43"/>
  <c r="J43"/>
  <c r="C43"/>
  <c r="K42"/>
  <c r="J42"/>
  <c r="C42"/>
  <c r="K41"/>
  <c r="J41"/>
  <c r="C41"/>
  <c r="K40"/>
  <c r="J40"/>
  <c r="C40"/>
  <c r="K39"/>
  <c r="J39"/>
  <c r="C39"/>
  <c r="K38"/>
  <c r="J38"/>
  <c r="C38"/>
  <c r="K37"/>
  <c r="J37"/>
  <c r="C37"/>
  <c r="K36"/>
  <c r="J36"/>
  <c r="K35"/>
  <c r="J35"/>
  <c r="C35"/>
  <c r="K34"/>
  <c r="J34"/>
  <c r="C34"/>
  <c r="K33"/>
  <c r="J33"/>
  <c r="C33"/>
  <c r="K32"/>
  <c r="J32"/>
  <c r="C32"/>
  <c r="K31"/>
  <c r="J31"/>
  <c r="C31"/>
  <c r="K30"/>
  <c r="J30"/>
  <c r="C30"/>
  <c r="K29"/>
  <c r="J29"/>
  <c r="C29"/>
  <c r="K28"/>
  <c r="J28"/>
  <c r="C28"/>
  <c r="K27"/>
  <c r="J27"/>
  <c r="C27"/>
  <c r="K26"/>
  <c r="J26"/>
  <c r="C26"/>
  <c r="K25"/>
  <c r="J25"/>
  <c r="C25"/>
  <c r="K24"/>
  <c r="J24"/>
  <c r="C24"/>
  <c r="K23"/>
  <c r="J23"/>
  <c r="C23"/>
  <c r="K22"/>
  <c r="J22"/>
  <c r="C22"/>
  <c r="K21"/>
  <c r="J21"/>
  <c r="C21"/>
  <c r="K20"/>
  <c r="J20"/>
  <c r="C20"/>
  <c r="K19"/>
  <c r="J19"/>
  <c r="C19"/>
  <c r="K18"/>
  <c r="J18"/>
  <c r="C18"/>
  <c r="K17"/>
  <c r="J17"/>
  <c r="C17"/>
  <c r="K16"/>
  <c r="J16"/>
  <c r="C16"/>
  <c r="K15"/>
  <c r="J15"/>
  <c r="C15"/>
  <c r="K14"/>
  <c r="J14"/>
  <c r="C14"/>
  <c r="K13"/>
  <c r="J13"/>
  <c r="C13"/>
  <c r="K12"/>
  <c r="J12"/>
  <c r="C12"/>
  <c r="K11"/>
  <c r="J11"/>
  <c r="C11"/>
  <c r="K10"/>
  <c r="J10"/>
  <c r="C10"/>
  <c r="W9"/>
  <c r="V9"/>
  <c r="U9"/>
  <c r="T9"/>
  <c r="S9"/>
  <c r="R9"/>
  <c r="Q9"/>
  <c r="P9"/>
  <c r="O9"/>
  <c r="N9"/>
  <c r="M9"/>
  <c r="L9"/>
  <c r="K9"/>
  <c r="J9"/>
  <c r="W8"/>
  <c r="V8"/>
  <c r="U8"/>
  <c r="T8"/>
  <c r="S8"/>
  <c r="R8"/>
  <c r="Q8"/>
  <c r="P8"/>
  <c r="O8"/>
  <c r="N8"/>
  <c r="M8"/>
  <c r="L8"/>
  <c r="K8"/>
  <c r="J8"/>
  <c r="B8"/>
  <c r="W7"/>
  <c r="V7"/>
  <c r="U7"/>
  <c r="T7"/>
  <c r="S7"/>
  <c r="R7"/>
  <c r="Q7"/>
  <c r="P7"/>
  <c r="O7"/>
  <c r="N7"/>
  <c r="M7"/>
  <c r="L7"/>
  <c r="K7"/>
  <c r="J7"/>
  <c r="B7"/>
</calcChain>
</file>

<file path=xl/sharedStrings.xml><?xml version="1.0" encoding="utf-8"?>
<sst xmlns="http://schemas.openxmlformats.org/spreadsheetml/2006/main" count="5747" uniqueCount="1624">
  <si>
    <t>附件2</t>
  </si>
  <si>
    <t>填报单位负责人（签字盖章）：</t>
  </si>
  <si>
    <t>审核人：</t>
  </si>
  <si>
    <t>填报人：</t>
  </si>
  <si>
    <t>项目类型</t>
  </si>
  <si>
    <t>项目名称
（自定义名称）</t>
  </si>
  <si>
    <t>项目摘要
（建设内容及规模）</t>
  </si>
  <si>
    <t>项目实施
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</si>
  <si>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</si>
  <si>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</si>
  <si>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</si>
  <si>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</si>
  <si>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</si>
  <si>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</si>
  <si>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</si>
  <si>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</si>
  <si>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</si>
  <si>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</si>
  <si>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</si>
  <si>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</si>
  <si>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</si>
  <si>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群众参与和带贫减贫机制</t>
  </si>
  <si>
    <t>年度总体目标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</si>
  <si>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</si>
  <si>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</si>
  <si>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</si>
  <si>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</si>
  <si>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</si>
  <si>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</si>
  <si>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</si>
  <si>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</si>
  <si>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</si>
  <si>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</si>
  <si>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</si>
  <si>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</si>
  <si>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</si>
  <si>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</si>
  <si>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</si>
  <si>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</si>
  <si>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</si>
  <si>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</si>
  <si>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</si>
  <si>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（户/人）</t>
  </si>
  <si>
    <t>总 计</t>
  </si>
  <si>
    <t>一、产业扶贫</t>
  </si>
  <si>
    <t>1.种养殖加工服务</t>
  </si>
  <si>
    <t>1</t>
  </si>
  <si>
    <t>2019年关庄片区花椒栽植项目</t>
  </si>
  <si>
    <t>关庄镇</t>
  </si>
  <si>
    <t>树林村、马吉村、潦池村、杨塬村、北村、墓坳村、道东村</t>
  </si>
  <si>
    <t>2019年</t>
  </si>
  <si>
    <t>林业局</t>
  </si>
  <si>
    <t>李瑞云</t>
  </si>
  <si>
    <t>巩固提升项目</t>
  </si>
  <si>
    <t>是</t>
  </si>
  <si>
    <t>否</t>
  </si>
  <si>
    <t>217户</t>
  </si>
  <si>
    <t>发展特色产业，推进“3+X”工程提质增效。</t>
  </si>
  <si>
    <t>新栽花椒900亩，挂果后亩产花椒100斤，贫困户亩均增收300元以上。</t>
  </si>
  <si>
    <t>2</t>
  </si>
  <si>
    <t>2019年五联村花椒栽植项目</t>
  </si>
  <si>
    <t>庙湾镇</t>
  </si>
  <si>
    <t>五联村</t>
  </si>
  <si>
    <t>18户</t>
  </si>
  <si>
    <t>新栽花椒100亩，挂果后亩产花椒100斤，贫困户亩均增收300元以上。</t>
  </si>
  <si>
    <t>3</t>
  </si>
  <si>
    <t>2019年文昌村花椒示范园建设项目</t>
  </si>
  <si>
    <t>孙塬镇</t>
  </si>
  <si>
    <t>文昌村</t>
  </si>
  <si>
    <t>成强</t>
  </si>
  <si>
    <t>30/80</t>
  </si>
  <si>
    <t>建成花椒标准化示范园150亩，挂果后亩产花椒100斤，贫困户亩均增收300元以上。</t>
  </si>
  <si>
    <t>4</t>
  </si>
  <si>
    <t>2019年代子村核桃经济林发展项目</t>
  </si>
  <si>
    <t>照金镇</t>
  </si>
  <si>
    <t>代子村</t>
  </si>
  <si>
    <t>闫长权</t>
  </si>
  <si>
    <t>核桃低产园实现提质增效，贫困户亩均增收200元以上。</t>
  </si>
  <si>
    <t>5</t>
  </si>
  <si>
    <t>2019年高尔塬村核桃经济林发展项目</t>
  </si>
  <si>
    <t>高尔塬村</t>
  </si>
  <si>
    <t>发展特色产业，推进“4+X”工程提质增效。</t>
  </si>
  <si>
    <t>6</t>
  </si>
  <si>
    <t>2019年北梁村核桃经济林发展项目</t>
  </si>
  <si>
    <t>北梁村</t>
  </si>
  <si>
    <t>发展特色产业，推进“5+X”工程提质增效。</t>
  </si>
  <si>
    <t>7</t>
  </si>
  <si>
    <t>2019年杨山村核桃经济林发展项目</t>
  </si>
  <si>
    <t>杨山村</t>
  </si>
  <si>
    <t>发展特色产业，推进“6+X”工程提质增效。</t>
  </si>
  <si>
    <t>8</t>
  </si>
  <si>
    <t>2019年芋园村核桃经济林发展项目</t>
  </si>
  <si>
    <t>芋园村</t>
  </si>
  <si>
    <t>发展特色产业，推进“7+X”工程提质增效。</t>
  </si>
  <si>
    <t>9</t>
  </si>
  <si>
    <t>2019年梨树村核桃经济林发展项目</t>
  </si>
  <si>
    <t>梨树村</t>
  </si>
  <si>
    <t>发展特色产业，推进“8+X”工程提质增效。</t>
  </si>
  <si>
    <t>10</t>
  </si>
  <si>
    <t>2019年贺家庄村核桃经济林发展项目</t>
  </si>
  <si>
    <t>贺家庄村</t>
  </si>
  <si>
    <t>发展特色产业，推进“9+X”工程提质增效。</t>
  </si>
  <si>
    <t>11</t>
  </si>
  <si>
    <t>2019年车洼村核桃经济林发展项目</t>
  </si>
  <si>
    <t>瑶曲镇</t>
  </si>
  <si>
    <t>车洼村</t>
  </si>
  <si>
    <t>发展特色产业，推进“10+X”工程提质增效。</t>
  </si>
  <si>
    <t>12</t>
  </si>
  <si>
    <t>2019年贾曲河村核桃经济林发展项目</t>
  </si>
  <si>
    <t>贾曲河村</t>
  </si>
  <si>
    <t>发展特色产业，推进“11+X”工程提质增效。</t>
  </si>
  <si>
    <t>13</t>
  </si>
  <si>
    <t>2019年小丘镇白瓜村苹果示范园建设项目</t>
  </si>
  <si>
    <t>小丘镇</t>
  </si>
  <si>
    <t>白瓜村</t>
  </si>
  <si>
    <t>果业发展中心</t>
  </si>
  <si>
    <t>乔小东</t>
  </si>
  <si>
    <t>30户74人</t>
  </si>
  <si>
    <t>52户198人</t>
  </si>
  <si>
    <t>带动村集体收益和贫困户分红</t>
  </si>
  <si>
    <t>年内栽植苹果示范园200亩，带动30户贫困户，项目收益后，可带动贫困户分红</t>
  </si>
  <si>
    <t>14</t>
  </si>
  <si>
    <t>2019年小丘镇独石村香菇大棚建设项目</t>
  </si>
  <si>
    <t>独石村村</t>
  </si>
  <si>
    <t>白玉龙</t>
  </si>
  <si>
    <t>114户/315</t>
  </si>
  <si>
    <t>114/315人</t>
  </si>
  <si>
    <t>建设香菇大棚1152平方米，带动贫困户113户</t>
  </si>
  <si>
    <t>15</t>
  </si>
  <si>
    <t>2019年小丘镇小丘村樱桃栽植项目</t>
  </si>
  <si>
    <t>小丘村</t>
  </si>
  <si>
    <t xml:space="preserve">徐奇瑛
</t>
  </si>
  <si>
    <t>19户/30人</t>
  </si>
  <si>
    <t>年内栽植樱桃50亩，带动19户贫困户，项目收益后，户均增收500元</t>
  </si>
  <si>
    <t>16</t>
  </si>
  <si>
    <t>2019年石柱镇马咀村有机设施蔬菜基地建设项目</t>
  </si>
  <si>
    <t>石柱镇</t>
  </si>
  <si>
    <t>马咀村</t>
  </si>
  <si>
    <t>李云南</t>
  </si>
  <si>
    <t>提供贫困户就业岗位20个，年产值100万元，利润40万元。</t>
  </si>
  <si>
    <t>17</t>
  </si>
  <si>
    <t>2019年瑶曲镇教场坪村大棚蔬菜基地建设项目</t>
  </si>
  <si>
    <t>教场坪村</t>
  </si>
  <si>
    <t>薛宝民</t>
  </si>
  <si>
    <t>80户263人</t>
  </si>
  <si>
    <t>178户524人</t>
  </si>
  <si>
    <t>年经济效益70万元，带动贫困户178户</t>
  </si>
  <si>
    <t>18</t>
  </si>
  <si>
    <t>2019年庙湾镇柳林村香菇养菌棚建设项目</t>
  </si>
  <si>
    <t>柳林村</t>
  </si>
  <si>
    <t>袁忠智</t>
  </si>
  <si>
    <t>发展壮大设施农业，推进“3+x”工程提质增效，带动贫困户111户，户均年增收1500元以上。</t>
  </si>
  <si>
    <t>19</t>
  </si>
  <si>
    <t>2019年庙湾镇蔡河村香菇种植基地二期建设项目</t>
  </si>
  <si>
    <t>蔡河村</t>
  </si>
  <si>
    <t>吴新军</t>
  </si>
  <si>
    <t>发展壮大设施农业，推进“3+x”工程提质增效，带动贫困户179户，户均年增收1500元以上。</t>
  </si>
  <si>
    <t>20</t>
  </si>
  <si>
    <t>2019年庙湾镇香菇小镇基地一期配套基础设施建设项目</t>
  </si>
  <si>
    <t>蔡河村
柳林村
春林村
贺家庄</t>
  </si>
  <si>
    <t>王锦林</t>
  </si>
  <si>
    <t>318/996</t>
  </si>
  <si>
    <t>发展壮大设施农业，推进“3+x”工程提质增效，带动贫困户318户，完善香菇基地基础设施建设。</t>
  </si>
  <si>
    <t>21</t>
  </si>
  <si>
    <t>2019年照金镇照金村设施蔬菜基地建设项目</t>
  </si>
  <si>
    <t>照金村</t>
  </si>
  <si>
    <t>南民政</t>
  </si>
  <si>
    <t>预计村集体每年收入13万元，可辐射带动26户贫困户年均增收1000元</t>
  </si>
  <si>
    <t>22</t>
  </si>
  <si>
    <t>2019年照金镇高尔原村蔬菜大棚二期建设项目</t>
  </si>
  <si>
    <t>高尔原村</t>
  </si>
  <si>
    <t>杨胜建</t>
  </si>
  <si>
    <t>143/425</t>
  </si>
  <si>
    <t>发展壮大设施农业，推进“3+X”工程提质增效，贫困户户均增收1000元。</t>
  </si>
  <si>
    <t>建设蔬菜大棚发展壮大设施农业，推进“3+X”工程提质增效，贫困户户均增收1000元。</t>
  </si>
  <si>
    <t>23</t>
  </si>
  <si>
    <t>2019年照金镇代子村蔬菜大棚二期建设项目</t>
  </si>
  <si>
    <t>代子塬村</t>
  </si>
  <si>
    <t>葛振杰</t>
  </si>
  <si>
    <t>101/319</t>
  </si>
  <si>
    <t>发展壮大设施农业，推进“3+X”工程提质增效，带动贫困101户319人，户均增收1000元以上。</t>
  </si>
  <si>
    <t>建设蔬菜大棚10座。发展壮大设施农业，推进“3+X”工程提质增效，带动贫困101户319人，户均增收1000元以上。</t>
  </si>
  <si>
    <t>24</t>
  </si>
  <si>
    <t>2019年照金镇尖坪村设施蔬菜大棚建设项目</t>
  </si>
  <si>
    <t>尖坪村</t>
  </si>
  <si>
    <t>张志孝</t>
  </si>
  <si>
    <t>预计村集体每年收入9万元，可辐射带动18户贫困户年均增收1000元</t>
  </si>
  <si>
    <t>25</t>
  </si>
  <si>
    <t>2019年瑶曲镇金元村艾草种植项目</t>
  </si>
  <si>
    <t>金元村</t>
  </si>
  <si>
    <t>农业农村局</t>
  </si>
  <si>
    <t>邓大成</t>
  </si>
  <si>
    <t>解决“两不愁三保障”项目</t>
  </si>
  <si>
    <t>22户44人</t>
  </si>
  <si>
    <t>64户168人</t>
  </si>
  <si>
    <t>产业带动脱贫</t>
  </si>
  <si>
    <t>年内完成种植艾草300亩，带动22户贫困户，户均年增收500元以上。</t>
  </si>
  <si>
    <t>26</t>
  </si>
  <si>
    <t>2019年照金镇贫困片区艾草种植项目</t>
  </si>
  <si>
    <t>高尔塬村、代子村等</t>
  </si>
  <si>
    <t>白玮</t>
  </si>
  <si>
    <t>103户326人</t>
  </si>
  <si>
    <t>年内完成种植艾草1000亩，户均年增收1000元以上。</t>
  </si>
  <si>
    <t>27</t>
  </si>
  <si>
    <t>2019年苏陕海棠生态现代农业园区</t>
  </si>
  <si>
    <t>新栽海棠2000亩，种植油用牡丹1000亩，园区种植面积达到5000亩以上。</t>
  </si>
  <si>
    <t>发改局</t>
  </si>
  <si>
    <t>刘海军</t>
  </si>
  <si>
    <t>户均年增收350元以上</t>
  </si>
  <si>
    <t>28</t>
  </si>
  <si>
    <t>2019年小丘镇白瓜村前槽组肉羊养殖场建设项目</t>
  </si>
  <si>
    <t>48户133人</t>
  </si>
  <si>
    <t>106户342人</t>
  </si>
  <si>
    <t>年内建成存栏500只肉羊养殖场一个，带动48户贫困户，户均年增收1000元。</t>
  </si>
  <si>
    <t>29</t>
  </si>
  <si>
    <t>2019年小丘镇文岭村500只奶山羊养殖场扩建项目</t>
  </si>
  <si>
    <t>文岭村</t>
  </si>
  <si>
    <t>王永利</t>
  </si>
  <si>
    <t>167户449人</t>
  </si>
  <si>
    <t>424户1417人</t>
  </si>
  <si>
    <t>年内建成存栏500只奶山羊养殖场一个，带动167户贫困户，户均年增收1000元。</t>
  </si>
  <si>
    <t>30</t>
  </si>
  <si>
    <t>2019年小丘镇孟虎村奶山羊养殖场建设项目</t>
  </si>
  <si>
    <t>孟虎村</t>
  </si>
  <si>
    <t xml:space="preserve">姚罡 </t>
  </si>
  <si>
    <t>50户140人</t>
  </si>
  <si>
    <t>168户618人</t>
  </si>
  <si>
    <t>年内建成存栏500只奶山羊养殖场一个，带动50户贫困户，户均年增收1000元。</t>
  </si>
  <si>
    <t>31</t>
  </si>
  <si>
    <t>2019年关庄镇墓坳村奶山羊标准化养殖基地建设项目</t>
  </si>
  <si>
    <t xml:space="preserve">墓坳村 </t>
  </si>
  <si>
    <t>詹国强</t>
  </si>
  <si>
    <t>86户250人</t>
  </si>
  <si>
    <t>369户1451人</t>
  </si>
  <si>
    <t>年内建成存栏500只奶山羊养殖场一个，带动86户贫困户，户均年增收1000元。</t>
  </si>
  <si>
    <t>32</t>
  </si>
  <si>
    <t>2019年关庄镇马吉村奶山羊标准化养殖基地建设项目</t>
  </si>
  <si>
    <t xml:space="preserve"> 马吉村</t>
  </si>
  <si>
    <t>张岗虎</t>
  </si>
  <si>
    <t>76户241人</t>
  </si>
  <si>
    <t>366户1400人</t>
  </si>
  <si>
    <t>年内建成存栏500只奶山羊养殖场一个，带动76户贫困户，户均年增收1000元。</t>
  </si>
  <si>
    <t>33</t>
  </si>
  <si>
    <t>2019年关庄镇潦池村奶山羊标准化养殖基地建设项目</t>
  </si>
  <si>
    <t xml:space="preserve"> 涝池村 </t>
  </si>
  <si>
    <t>党耀平</t>
  </si>
  <si>
    <t>36户125人</t>
  </si>
  <si>
    <t>181户676人</t>
  </si>
  <si>
    <t>年内建成存栏500只奶山羊养殖场一个，带动36户贫困户，户均年增收1000元。</t>
  </si>
  <si>
    <t>34</t>
  </si>
  <si>
    <t>2019年关庄镇金马村奶山羊标准化养殖基地建设项目</t>
  </si>
  <si>
    <t xml:space="preserve"> 金马村 </t>
  </si>
  <si>
    <t>周阮山</t>
  </si>
  <si>
    <t>38户92人</t>
  </si>
  <si>
    <t>144户447人</t>
  </si>
  <si>
    <t>年内建成存栏500只奶山羊养殖场一个，带动38户贫困户，户均年增收1000元。</t>
  </si>
  <si>
    <t>35</t>
  </si>
  <si>
    <t>2019年关庄镇道东村千只奶山羊标准化养殖基地建设项目</t>
  </si>
  <si>
    <t>道东村</t>
  </si>
  <si>
    <t>任新选</t>
  </si>
  <si>
    <t>78户241人</t>
  </si>
  <si>
    <t>469户1759人</t>
  </si>
  <si>
    <t>年内建成存栏500只奶山羊养殖场一个，带动78户贫困户，户均年增收1000元。</t>
  </si>
  <si>
    <t>36</t>
  </si>
  <si>
    <t>2019年关庄镇柏树塬村奶山羊标准化养殖基地建设项目</t>
  </si>
  <si>
    <t>柏树塬村</t>
  </si>
  <si>
    <t>齐昌</t>
  </si>
  <si>
    <t>128户424人</t>
  </si>
  <si>
    <t>474户1697人</t>
  </si>
  <si>
    <t>年内建成存栏500只奶山羊养殖场一个，带动128户贫困户，户均年增收1000元。</t>
  </si>
  <si>
    <t>37</t>
  </si>
  <si>
    <t>2019年小丘镇白瓜村焦子河组肉羊养殖场建设项目</t>
  </si>
  <si>
    <t>32户80人</t>
  </si>
  <si>
    <t>90户260人</t>
  </si>
  <si>
    <t>年内建成年出栏1000只肉羊养殖场一个，带动32户贫困户，户均年增收1000元。</t>
  </si>
  <si>
    <t>38</t>
  </si>
  <si>
    <t>2019年瑶曲镇瑶曲村奶山羊养殖场建设项目</t>
  </si>
  <si>
    <t>瑶曲村</t>
  </si>
  <si>
    <t>孔平利</t>
  </si>
  <si>
    <t>30户120人</t>
  </si>
  <si>
    <t>1470户5678人</t>
  </si>
  <si>
    <t>年内建成存栏500只奶山羊养殖场一个，带动30户贫困户，户均年增收1000元。</t>
  </si>
  <si>
    <t>39</t>
  </si>
  <si>
    <t>2019年关庄镇杨塬村奶山羊养殖场建设项目</t>
  </si>
  <si>
    <t>杨塬村</t>
  </si>
  <si>
    <t>谭军社</t>
  </si>
  <si>
    <t>77户241人</t>
  </si>
  <si>
    <t>283户904人</t>
  </si>
  <si>
    <t>年内建成存栏500只奶山羊养殖场一个，带动77户贫困户，户均年增收1000元。</t>
  </si>
  <si>
    <t>40</t>
  </si>
  <si>
    <t>2019年庙湾镇春林村奶山羊养殖场建设项目</t>
  </si>
  <si>
    <t>春林村</t>
  </si>
  <si>
    <t>高李锋</t>
  </si>
  <si>
    <t>63户165人</t>
  </si>
  <si>
    <t>年内建成存栏500只奶山羊养殖场一个，带动63户贫困户，户均年增收1000元。</t>
  </si>
  <si>
    <t>41</t>
  </si>
  <si>
    <t>2019年石柱镇活龙村肉羊养殖场建设项目</t>
  </si>
  <si>
    <t>活龙村</t>
  </si>
  <si>
    <t>张景峰</t>
  </si>
  <si>
    <t>32户93人</t>
  </si>
  <si>
    <t>42</t>
  </si>
  <si>
    <t>2019年小丘镇白瓜村肉羊养殖场建设项目</t>
  </si>
  <si>
    <t>182户481人</t>
  </si>
  <si>
    <t>567户1679人</t>
  </si>
  <si>
    <t>年内建成年出栏1000只肉羊养殖场一个，带动182户贫困户，户均年增收1000元。</t>
  </si>
  <si>
    <t>43</t>
  </si>
  <si>
    <t>2019年董家河镇土桥村500只肉羊养殖场建设项目</t>
  </si>
  <si>
    <t>董家河镇</t>
  </si>
  <si>
    <t>土桥村   阳凹组</t>
  </si>
  <si>
    <t>杨战国</t>
  </si>
  <si>
    <t>14户37人</t>
  </si>
  <si>
    <t>244户938人</t>
  </si>
  <si>
    <t>8月底完成养殖场建设任务，带动14户贫困户增加年收入2000元，村集体经济组织年收入3万元。带动3人就业</t>
  </si>
  <si>
    <t>44</t>
  </si>
  <si>
    <t>2019年照金镇代子村羊场二期建设项目</t>
  </si>
  <si>
    <t>葛军海</t>
  </si>
  <si>
    <t>1899158 8291</t>
  </si>
  <si>
    <t>70户150人</t>
  </si>
  <si>
    <t>156户579人</t>
  </si>
  <si>
    <t>年内完成羊场附属设备、基础设施建设，带动70户贫困户，户均年增收1000元。</t>
  </si>
  <si>
    <t>45</t>
  </si>
  <si>
    <t>2019年照金镇北梁村肉羊养殖场配套设施建设项目</t>
  </si>
  <si>
    <t>杜永学</t>
  </si>
  <si>
    <t>119户443人</t>
  </si>
  <si>
    <t>年内完成年出栏1000只肉羊养殖场配套设施建设，带动119户贫困户，户均年增收1000元以上。</t>
  </si>
  <si>
    <t>46</t>
  </si>
  <si>
    <t>2019年石柱镇孝慈村肉羊养殖产业项目</t>
  </si>
  <si>
    <t>孝慈村</t>
  </si>
  <si>
    <t>吕军理</t>
  </si>
  <si>
    <t>64户184人</t>
  </si>
  <si>
    <t>年内建成年出栏1000只肉羊养殖场一个，带动64户贫困户，户均年增收1000元。</t>
  </si>
  <si>
    <t>47</t>
  </si>
  <si>
    <t>2019年石柱镇龙首村肉羊标准化养殖项目</t>
  </si>
  <si>
    <t>龙首村</t>
  </si>
  <si>
    <t>高小荣</t>
  </si>
  <si>
    <t>57户150人</t>
  </si>
  <si>
    <t>年内建成年出栏1000只肉羊养殖场一个，带动57户贫困户，户均年增收1000元。</t>
  </si>
  <si>
    <t>48</t>
  </si>
  <si>
    <t>2019年关庄镇道东村中蜂养殖项目</t>
  </si>
  <si>
    <t>年内养殖中华蜂50箱，带动78户贫困户增加收入</t>
  </si>
  <si>
    <t>49</t>
  </si>
  <si>
    <t>2019年瑶曲镇贾曲河村肉羊养殖场扩建项目</t>
  </si>
  <si>
    <t>刘周宏</t>
  </si>
  <si>
    <t>86户248人</t>
  </si>
  <si>
    <t>年内完成肉羊养殖场基础设施、生产设备等，带动86户248人年增收1000元以上。</t>
  </si>
  <si>
    <t>50</t>
  </si>
  <si>
    <t>2019年照金镇梨树村肉牛养殖场扩建项目</t>
  </si>
  <si>
    <t>郑全杰</t>
  </si>
  <si>
    <t>175户576人</t>
  </si>
  <si>
    <t>215户740人</t>
  </si>
  <si>
    <t>年内完成1000头肉牛养殖场配套设施建设</t>
  </si>
  <si>
    <t>51</t>
  </si>
  <si>
    <t>2019年照金镇高尔原村肉羊养殖场扩建项目</t>
  </si>
  <si>
    <t>143户425人</t>
  </si>
  <si>
    <t>年内完成肉羊养殖场基础设施、生产设备等</t>
  </si>
  <si>
    <t>52</t>
  </si>
  <si>
    <t>2019年苏陕关庄奶山羊建设项目</t>
  </si>
  <si>
    <t>建设标准化奶山羊养殖舍49栋、每栋800平方米，共15500平方米；隔离舍3栋640平方米；挤奶站2栋800平方米；兽医室、消毒室135平方米.饲料库房3栋2200平方米。</t>
  </si>
  <si>
    <t>关庄镇柏树塬村、墓坳村、杨塬村、道东村、马吉村、金马村、涝池村</t>
  </si>
  <si>
    <t>焦建军</t>
  </si>
  <si>
    <t>户均年增收600元</t>
  </si>
  <si>
    <t>53</t>
  </si>
  <si>
    <t>2019年苏陕小丘镇白瓜村肉羊养殖特色产业发展项目</t>
  </si>
  <si>
    <t>新建羊舍1000平米，新建运动场800平米等。</t>
  </si>
  <si>
    <t>户均年增收800-1000元</t>
  </si>
  <si>
    <t>54</t>
  </si>
  <si>
    <t>2019年苏陕肉兔托管养殖基地产业扶贫项目</t>
  </si>
  <si>
    <t>扩建肉兔养殖扶贫基地兔舍3600平方米及相关配套设施</t>
  </si>
  <si>
    <t>锦阳办</t>
  </si>
  <si>
    <t>张郝村</t>
  </si>
  <si>
    <t>宋少伟</t>
  </si>
  <si>
    <t>户均年保底收益800元，提供就业岗位20个</t>
  </si>
  <si>
    <t>55</t>
  </si>
  <si>
    <t>2019年苏陕小丘镇原党村蛋鸡养殖项目</t>
  </si>
  <si>
    <t>新建养殖舍2栋，储藏饲料库一栋及其他设施，采取统一集中养殖，饲养优质蛋鸡25000只。</t>
  </si>
  <si>
    <t>原党村</t>
  </si>
  <si>
    <t>孙长青</t>
  </si>
  <si>
    <t>户均年增收1000元</t>
  </si>
  <si>
    <t>56</t>
  </si>
  <si>
    <t>2019年苏陕照金镇代子奶山羊养殖场项目</t>
  </si>
  <si>
    <t>程占地面积6800平方米，建筑面积1129.81平方米，主要建设内容为：6个人羊舍、2个料房、1个青储窖、1个消毒间、1个附属设施用房等。及相关生产设施配套</t>
  </si>
  <si>
    <t>户均年增收 120元以上</t>
  </si>
  <si>
    <t>57</t>
  </si>
  <si>
    <t>2019年石柱镇石柱村蒲公英加工车间建设项目</t>
  </si>
  <si>
    <t>石柱村</t>
  </si>
  <si>
    <t>秦红梅</t>
  </si>
  <si>
    <t>61户148人</t>
  </si>
  <si>
    <t>年内建成500平米蒲公英茶叶加工车间、设备购置，项目预计年销售收入30万元以上</t>
  </si>
  <si>
    <t>58</t>
  </si>
  <si>
    <t>2019年石柱镇西古村马铃薯及粮食深加工项目</t>
  </si>
  <si>
    <t>西古村</t>
  </si>
  <si>
    <t>童有明</t>
  </si>
  <si>
    <t>74户210人</t>
  </si>
  <si>
    <t xml:space="preserve">资产收益扶贫 </t>
  </si>
  <si>
    <t>购置马铃薯及粮食全粉生产设备及包装设备各1套；马铃薯及粮食清洗设备1套、种植机械1套，年村集体收入8万元以上</t>
  </si>
  <si>
    <t>59</t>
  </si>
  <si>
    <t>2019年苏陕高山艾种植加工项目</t>
  </si>
  <si>
    <t>续建艾绒厂，新种植艾草3000亩。</t>
  </si>
  <si>
    <t>洪三社</t>
  </si>
  <si>
    <t>60</t>
  </si>
  <si>
    <t>2019年苏陕香菇种植及加工项目</t>
  </si>
  <si>
    <t>蔡河基地扶贫车间建筑面积630平方米，空气能烘干机5台，冷库330立方米1座，剪腿机2台，操作台8个，不锈钢架70个，托盘2000个，包装设备1台，厢式货车1辆。</t>
  </si>
  <si>
    <t>蔡河村柳林村</t>
  </si>
  <si>
    <t>左晓斌</t>
  </si>
  <si>
    <t>户均年增收900元以上</t>
  </si>
  <si>
    <t>61（2018年）</t>
  </si>
  <si>
    <t>2019年小丘镇独石村生猪养猪场建设项目</t>
  </si>
  <si>
    <t>2018年小丘镇独石村新建猪舍1200平方米及其配套辅助设施。</t>
  </si>
  <si>
    <t>独石村</t>
  </si>
  <si>
    <t>114户315人</t>
  </si>
  <si>
    <t>资产收益扶贫</t>
  </si>
  <si>
    <t>扩大集体经济，带动脱贫</t>
  </si>
  <si>
    <t>2.休闲农业与乡村旅游</t>
  </si>
  <si>
    <t>2019年耀州区草莓星球景区旅游扶贫项目</t>
  </si>
  <si>
    <t>建设草莓星球育苗日光温室及配套设施1亩，建设贫困户农产品展销集成站120平方米，建设返乡大学生创业孵化区，信息化设备购置。</t>
  </si>
  <si>
    <t>铜川市耀州区小丘镇</t>
  </si>
  <si>
    <t>文化和旅游文物局</t>
  </si>
  <si>
    <t>周皓</t>
  </si>
  <si>
    <t>135人</t>
  </si>
  <si>
    <t>产业带动扶贫</t>
  </si>
  <si>
    <t>目标1：建设优系草莓种植示范基地，并免费给贫困户发放5万株用于发展露天草莓产业；
目标2：建设草莓育苗日光温室及配套设施加大辐射带动范围； 
目标3：通过技术培训及旅游服务培训，培训人数不少于500人次，其中上岗人数不低于100人；
目标4：通过多种方式带动贫困户超200人，人均收入超1万元；
目标5：培育创业明星5人，年收入不低于3万元；
目标6：通过线上线下渠道对贫困户农特产品进行宣传及销售，帮扶产品不低于30种；
目标7：培育自有旅游帮扶团队，为周边有发展乡村旅游的贫困村及贫困户进行专业的指导与培训；
目标8：积极争取项目专项资金，加快项目建设及扶贫效果。</t>
  </si>
  <si>
    <t>3.光伏项目</t>
  </si>
  <si>
    <t>2019年照金镇照金村村级光伏电站建设项目</t>
  </si>
  <si>
    <t>建设村级光伏电站，电站容量496.5千瓦。按合同约定，拨付尾款。</t>
  </si>
  <si>
    <t>97户</t>
  </si>
  <si>
    <t>年内建成村级光伏电站，带动97户贫困户户均年增收3000元以上</t>
  </si>
  <si>
    <t>2019年关庄镇金马村村级光伏电站建设项目</t>
  </si>
  <si>
    <t>建设村级光伏电站，电站容量240千瓦。按合同约定，拨付尾款。</t>
  </si>
  <si>
    <t>金马村</t>
  </si>
  <si>
    <t>38户</t>
  </si>
  <si>
    <t>年内建成村级光伏电站，带动38户贫困户户均年增收3000元以上</t>
  </si>
  <si>
    <t>2019年关庄镇马吉村村级光伏电站建设项目</t>
  </si>
  <si>
    <t>建设村级光伏电站，电站容量426.36千瓦。按合同约定，拨付尾款。</t>
  </si>
  <si>
    <t>马吉村</t>
  </si>
  <si>
    <t>72户</t>
  </si>
  <si>
    <t>年内建成村级光伏电站，带动72户贫困户户均年增收3000元以上</t>
  </si>
  <si>
    <t>2019年关庄镇杨塬村村级光伏电站建设项目</t>
  </si>
  <si>
    <t>建设村级光伏电站，电站容量498.4千瓦及场地铺设。按合同约定，拨付尾款。</t>
  </si>
  <si>
    <t>75户</t>
  </si>
  <si>
    <t>年内建成村级光伏电站，带动75户贫困户户均年增收3000元以上</t>
  </si>
  <si>
    <t>2019年关庄镇道东村村级光伏电站建设项目</t>
  </si>
  <si>
    <t>建设村级光伏电站，电站容量212.04千瓦及场地铺设。按合同约定，拨付尾款。</t>
  </si>
  <si>
    <t>31户</t>
  </si>
  <si>
    <t>年内建成村级光伏电站，带动31户贫困户户均年增收3000元以上</t>
  </si>
  <si>
    <t>2019年关庄镇潦池村村级光伏电站建设项目</t>
  </si>
  <si>
    <t>潦池村</t>
  </si>
  <si>
    <t>32户</t>
  </si>
  <si>
    <t>年内建成村级光伏电站，带动32户贫困户户均年增收3000元以上</t>
  </si>
  <si>
    <t>2019年关庄镇麻子村级光伏电站建设项目</t>
  </si>
  <si>
    <t>建设村级光伏电站，电站容量193.8千瓦及场地铺设。按合同约定，拨付尾款。</t>
  </si>
  <si>
    <t>麻子村</t>
  </si>
  <si>
    <t>安武明</t>
  </si>
  <si>
    <t>2019年关庄镇墓坳村村级光伏电站建设项目</t>
  </si>
  <si>
    <t>建设村级光伏电站，电站容量239.4千瓦及场地铺设。按合同约定，拨付尾款。</t>
  </si>
  <si>
    <t>墓坳村</t>
  </si>
  <si>
    <t>44户</t>
  </si>
  <si>
    <t>年内建成村级光伏电站，带动44户贫困户户均年增收3000元以上</t>
  </si>
  <si>
    <t>2019年关庄镇树林村村级光伏电站建设项目</t>
  </si>
  <si>
    <t>建设村级光伏电站，电站容量313.35千瓦及场地铺设。按合同约定，拨付尾款。</t>
  </si>
  <si>
    <t>树林村</t>
  </si>
  <si>
    <t>薛根太</t>
  </si>
  <si>
    <t>50户</t>
  </si>
  <si>
    <t>年内建成村级光伏电站，带动50户贫困户户均年增收3000元以上</t>
  </si>
  <si>
    <t>2019年锦阳办阿姑社村村级光伏电站建设项目</t>
  </si>
  <si>
    <t>建设村级光伏电站，电站容量97.47千瓦及场地铺设。按合同约定，拨付尾款。</t>
  </si>
  <si>
    <t>阿姑社村</t>
  </si>
  <si>
    <t>安满潮</t>
  </si>
  <si>
    <t>13户39人</t>
  </si>
  <si>
    <t>年内建成村级光伏电站，带动13户贫困户户均年增收3000元以上</t>
  </si>
  <si>
    <t>2019年锦阳办水峪村村级光伏电站建设项目</t>
  </si>
  <si>
    <t>建设村级光伏电站，电站容量165.3千瓦及场地铺设。按合同约定，拨付尾款。</t>
  </si>
  <si>
    <t>水峪村</t>
  </si>
  <si>
    <t>杨春平</t>
  </si>
  <si>
    <t>25户</t>
  </si>
  <si>
    <t>年内建成村级光伏电站，带动25户贫困户户均年增收3000元以上</t>
  </si>
  <si>
    <t>2019年孙塬镇惠塬村村村级光伏电站建设项目</t>
  </si>
  <si>
    <t>建设村级光伏电站，电站容量465.1千瓦。按合同约定，拨付尾款。</t>
  </si>
  <si>
    <t>惠塬村</t>
  </si>
  <si>
    <t>焦俊峰</t>
  </si>
  <si>
    <t>76户220人</t>
  </si>
  <si>
    <t>年内建成村级光伏电站，带动76户贫困户户均年增收3000元以上</t>
  </si>
  <si>
    <t>2019年关庄镇柏树塬村村级光伏电站建设项目</t>
  </si>
  <si>
    <t>建设村级光伏电站，电站容量498.44千瓦及场地铺设。按合同约定，拨付尾款。</t>
  </si>
  <si>
    <t>85户</t>
  </si>
  <si>
    <t>年内建成村级光伏电站，带动85户贫困户户均年增收3000元以上</t>
  </si>
  <si>
    <t>2019年关庄镇北村村级光伏电站建设项目</t>
  </si>
  <si>
    <t>建设村级光伏电站，电站容量169.29千瓦及场地铺设。按合同约定，拨付尾款。</t>
  </si>
  <si>
    <t>北村村</t>
  </si>
  <si>
    <t>韩永民</t>
  </si>
  <si>
    <t>42户</t>
  </si>
  <si>
    <t>年内建成村级光伏电站，带动42户贫困户户均年增收3000元以上</t>
  </si>
  <si>
    <r>
      <rPr>
        <sz val="10"/>
        <rFont val="Courier New"/>
        <family val="3"/>
      </rPr>
      <t>2019</t>
    </r>
    <r>
      <rPr>
        <sz val="10"/>
        <rFont val="宋体"/>
        <family val="3"/>
        <charset val="134"/>
      </rPr>
      <t>年锦阳路街道寺沟塬村村级光伏电站建设项目</t>
    </r>
  </si>
  <si>
    <t>建设村级光伏电站，电站容量290.7瓦</t>
  </si>
  <si>
    <r>
      <rPr>
        <sz val="12"/>
        <color rgb="FF000000"/>
        <rFont val="FangSong"/>
        <family val="3"/>
      </rPr>
      <t>锦阳路街道</t>
    </r>
  </si>
  <si>
    <t>寺沟原村</t>
  </si>
  <si>
    <t>巩固提升类项目</t>
  </si>
  <si>
    <t>通过光伏产业，定期分红增收致富</t>
  </si>
  <si>
    <t>2019年董家河镇土桥村村级光伏电站建设项目</t>
  </si>
  <si>
    <t>建设村级光伏电站，电站容量85.5瓦</t>
  </si>
  <si>
    <t>土桥村</t>
  </si>
  <si>
    <t>14户</t>
  </si>
  <si>
    <t>2019年石柱镇沟西村村级光伏电站建设项目</t>
  </si>
  <si>
    <t>建设村级光伏电站，电站容量188.2瓦</t>
  </si>
  <si>
    <t>沟西村</t>
  </si>
  <si>
    <t>2019年石柱镇光明村村级光伏电站建设项目</t>
  </si>
  <si>
    <t>建设村级光伏电站，电站容量250.8瓦</t>
  </si>
  <si>
    <t>光明村</t>
  </si>
  <si>
    <t>37户</t>
  </si>
  <si>
    <t>2019年石柱镇活龙村村级光伏电站建设项目</t>
  </si>
  <si>
    <t>建设村级光伏电站，电站容量204.06瓦</t>
  </si>
  <si>
    <t>2019年石柱镇克坊村村级光伏电站建设项目</t>
  </si>
  <si>
    <t>建设村级光伏电站，电站容量363.09瓦</t>
  </si>
  <si>
    <t>克坊村</t>
  </si>
  <si>
    <t>56户</t>
  </si>
  <si>
    <t>2019年石柱镇上安村村级光伏电站建设项目</t>
  </si>
  <si>
    <t>建设村级光伏电站，电站容量91.2瓦</t>
  </si>
  <si>
    <t>上安村</t>
  </si>
  <si>
    <t>2019年石柱镇石柱村村级光伏电站建设项目</t>
  </si>
  <si>
    <t>建设村级光伏电站，电站容量347.7瓦</t>
  </si>
  <si>
    <t>66户</t>
  </si>
  <si>
    <t>2019年石柱镇铁龙村村级光伏电站建设项目</t>
  </si>
  <si>
    <t>建设村级光伏电站，电站容量267.9瓦</t>
  </si>
  <si>
    <t>铁龙村</t>
  </si>
  <si>
    <t>40户</t>
  </si>
  <si>
    <t>2019年石柱镇西古村村级光伏电站建设项目</t>
  </si>
  <si>
    <t>建设村级光伏电站，电站容量458.2瓦</t>
  </si>
  <si>
    <t>74户</t>
  </si>
  <si>
    <t>2019年石柱镇新兴村村级光伏电站建设项目</t>
  </si>
  <si>
    <t>建设村级光伏电站，电站容量171瓦</t>
  </si>
  <si>
    <t>新兴村</t>
  </si>
  <si>
    <t>2019年石柱镇修文村村级光伏电站建设项目</t>
  </si>
  <si>
    <t>建设村级光伏电站，电站容量114瓦</t>
  </si>
  <si>
    <t>修文村</t>
  </si>
  <si>
    <t>17户</t>
  </si>
  <si>
    <t>2019年石柱镇神湫村村级光伏电站建设项目</t>
  </si>
  <si>
    <t>建设村级光伏电站，电站容量489.29瓦</t>
  </si>
  <si>
    <t>神湫村</t>
  </si>
  <si>
    <t>76户</t>
  </si>
  <si>
    <t>2019年石柱镇龙首村村级光伏电站建设项目</t>
  </si>
  <si>
    <t>建设村级光伏电站，电站容量228瓦</t>
  </si>
  <si>
    <t>2019年石柱镇王益村村级光伏电站建设项目</t>
  </si>
  <si>
    <t>建设村级光伏电站，电站容量182.4瓦</t>
  </si>
  <si>
    <t>王益村</t>
  </si>
  <si>
    <t>2019年庙湾镇春林村村级光伏电站建设项目</t>
  </si>
  <si>
    <t>2018年庙湾镇春林村建设村级光伏电站，电站容量359.1千瓦</t>
  </si>
  <si>
    <t>63户166人</t>
  </si>
  <si>
    <t>通过光伏产业，定期分红63户贫困户增收致富</t>
  </si>
  <si>
    <t>2019年庙湾镇蔡河村村级光伏电站建设项目</t>
  </si>
  <si>
    <t>2018年庙湾镇蔡河村建设村级光伏电站，电站容量496.22千瓦</t>
  </si>
  <si>
    <t>175户560人</t>
  </si>
  <si>
    <t>通过光伏产业，定期分红175户贫困户增收致富</t>
  </si>
  <si>
    <t>2019年瑶曲镇贾曲河村村级光伏电站建设项目</t>
  </si>
  <si>
    <t>2018年瑶曲镇贾曲河村建设村级光伏电站，电站容量496.42千瓦</t>
  </si>
  <si>
    <t>192户626人</t>
  </si>
  <si>
    <t>通过光伏产业，定期分红192户贫困户增收致富</t>
  </si>
  <si>
    <t>4.生态扶贫项目</t>
  </si>
  <si>
    <t>（2019年）2015年度耀州区新一轮退耕还林项目第三次兑现</t>
  </si>
  <si>
    <t>栽植以核桃、花椒为主的经济林894.3亩</t>
  </si>
  <si>
    <t>照金镇、瑶曲镇、小丘镇、石柱镇、关庄镇、锦阳办</t>
  </si>
  <si>
    <t>瑶曲村、关庄村、西古庄村、王益村、修文村、京兆村、阿古村、吕坡村、文岭村、独石村、寺坡村、芋河村、周河村、柏林村、白瓜村、代子村、尖坪村、神水村、五峰村、照金村、杨山村、高尔塬村、</t>
  </si>
  <si>
    <t>169/642</t>
  </si>
  <si>
    <t>贫困户栽植树木，享受国家新一轮退耕还林补助政策</t>
  </si>
  <si>
    <t>通过2015年度新一轮退耕还林的实施，使我区新增经济林面积894.3亩。涉及贫困户169户，642人。通过国家补贴，使每户贫困户平均增加收入1587元。</t>
  </si>
  <si>
    <t>（2019年）2017年度耀州区新一轮退耕还林项目的二次兑现</t>
  </si>
  <si>
    <t>栽植以核桃、花椒为主的经济林4511.3亩</t>
  </si>
  <si>
    <t>照金镇、瑶曲镇、小丘镇、石柱镇、孙塬镇、庙湾镇、关庄镇</t>
  </si>
  <si>
    <t>贾曲河村、车洼村、闫曲河村、金元村、刘村、代子村、杨山村、高尔塬村、芋园村、胡巷村、梨树村、北梁村、麻地村、台尔村、五峰村、贺庄村、孟虎村、石塬村、北窑村、吕村、木樟村</t>
  </si>
  <si>
    <t>715/2717</t>
  </si>
  <si>
    <t>通过2017年度新一轮退耕还林的实施，使我区新增经济林面积4511.3亩。涉及贫困户715户，2717人。通过国家补贴，使每户贫困户平均增加收入1892元。</t>
  </si>
  <si>
    <t>（2019年）2018年度耀州区新一轮退耕还林项目第一次兑现</t>
  </si>
  <si>
    <t>栽植以核桃、花椒为主的经济林6608.3亩</t>
  </si>
  <si>
    <t>南司马村、瑶曲村、鸡山村、刘家河村、杏树坪村、聂河村、桑木渠村、教场坪、草滩村、马鞍桥、衣食村、背阴村、葫芦村、庙湾村、春林村、蔡河村、柳林村、五联村、玉门村、瑶玉村、三政村、照金村、尖坪村、芋园村、独石村、白瓜村、阿堵寨村、文岭村、坳底村、独冢村、凉泉村、移村、宝剑村、惠塬村、贺咀村、上龙存、寇家坳村、莫火村、新兴村、青龙村、孝慈村、铁龙村、火龙村、克坊村、寇家塬、神湫村、王益村、修文村、龙首村、沟西村、西古村、上安村、马咀村、演池村、光明村、杨塬村、马吉村、小王村、涝池村、麻子村、金马村、关庄村、树林村、北村、柏树塬村、道东村、雷居村、墓坳村、七保村、北坡村、稠桑村</t>
  </si>
  <si>
    <t>1675/6365</t>
  </si>
  <si>
    <t>通过2018年度新一轮退耕还林的实施，使我区新增经济林面积6608.3亩。涉及贫困户1675户，6365人。通过国家补贴，使每户贫困户平均增加收入1972元。</t>
  </si>
  <si>
    <t>2019年耀州区森林生态效益补偿</t>
  </si>
  <si>
    <t>2019年耀州区森林生态效益补偿面积2.25万亩金额26.89万元1079户3726人</t>
  </si>
  <si>
    <t>庙湾镇、小丘镇、瑶曲镇、照金镇、董家河镇、关庄镇村、锦阳办、石柱镇、孙塬镇、天宝路</t>
  </si>
  <si>
    <t>蔡河村、贺家庄村、柳林村、庙湾村、三政村、神水村、五联村、窑峪村、玉门村、走马村、白瓜村、柏林村、独石村、红岩村、焦子河村、孟虎村、前槽村、前咀子村、山家坡村、原党村、草滩村、葫芦村、教场坪村、金元村、刘村、刘家河村、马鞍桥村、杏树坪村、闫曲河村、瑶曲村、北梁村、代子村、高尔塬村、胡巷村、尖坪村、梨树村、麻地村、台尔村、田玉村、五峰村、杨家山村、耀岭村、芋园村、照金村、党家河村、董家河村、董寨村、土桥村、王家砭村、安王村、柏树塬村、北村、北窑村、柴场村、稠桑村、道东村、虎河村、金马村、雷居村、潦池村、马吉村、墓坳村、树林村、杨塬村、支前村、中吕村、阿姑社村、崔仙村、郝家堡村、吕家坡村、穆家塬村、南村、水峪村、苏家店村、杨家庄村、张郝村、阿姑村、白社村、吊咀村、光明村、活龙村、京兆村、克坊村、寇家塬村、龙首村、木樟村、南头村、青龙村、上安村、上龙村、神湫村、生寅村、石柱村、王益村、吴庄村、西古村、西古庄村、西头村、郑家河村、宝剑村、丁家山村、贺家咀村、惠原村、石原村、孙塬村、文昌村、孝北村、孝雷村、孝西村、崔兴村、槐林村、泥阳村、五台村</t>
  </si>
  <si>
    <t>安耀荣</t>
  </si>
  <si>
    <t>1079户 3726人</t>
  </si>
  <si>
    <t>1079户3726人</t>
  </si>
  <si>
    <t>森林生态效益补偿项目提高农户收入带动脱贫</t>
  </si>
  <si>
    <t>2019年完成耀州区森林生态效益补偿兑现面积2.25万亩金额26.89万元1079户3726人</t>
  </si>
  <si>
    <t>5.其他</t>
  </si>
  <si>
    <t>扶贫车间1</t>
  </si>
  <si>
    <t>深度贫困村扶贫产业项目（2019年铜川市耀州区照金镇北梁村社区加工厂）</t>
  </si>
  <si>
    <t>社区加工厂车间建设</t>
  </si>
  <si>
    <t>人社局</t>
  </si>
  <si>
    <t>李卫岗</t>
  </si>
  <si>
    <t>0919-6189118</t>
  </si>
  <si>
    <t>带动贫困劳动力就近就地就业增加收入</t>
  </si>
  <si>
    <t>年内完成照金镇北梁村社区工厂建设，带动贫困劳动力就业30人。</t>
  </si>
  <si>
    <t>扶贫车间2</t>
  </si>
  <si>
    <t>2019年铜川市耀州区照金镇照金村圣源小区社区工厂</t>
  </si>
  <si>
    <t>购建双层框架结构厂房1314平方米及设备采购</t>
  </si>
  <si>
    <t>建成后带动180个贫困群众就近打工，人均增加收入1500元。</t>
  </si>
  <si>
    <t>扶贫车间3</t>
  </si>
  <si>
    <t>深度贫困村扶贫产业项目（2019年铜川市耀州区照金镇梨树村玉米加工厂）</t>
  </si>
  <si>
    <t>新建一层钢结构厂房345.83平方米和场地铺设。</t>
  </si>
  <si>
    <t>20人</t>
  </si>
  <si>
    <t>建成后带动20个贫困群众就近打工，人均增加收入1500元。</t>
  </si>
  <si>
    <t>扶贫车间4</t>
  </si>
  <si>
    <t>深度贫困村扶贫产业项目（2019年铜川市耀州区照金镇高尔塬村综合扶贫工厂）</t>
  </si>
  <si>
    <t>建设艾叶加工厂房、购置设备和产地平整。</t>
  </si>
  <si>
    <t>建成后带动15个贫困群众就近打工，35人种植艾草300亩，亩均增收1500元。</t>
  </si>
  <si>
    <t>扶贫车间5</t>
  </si>
  <si>
    <t>深度贫困村扶贫产业项目（2019年铜川市耀州区照金镇杨家山村社区加工厂）</t>
  </si>
  <si>
    <t>改建一层钢结构、砖混厂房329.20平方米和场地平整。</t>
  </si>
  <si>
    <t>带动20个贫困群众就近打工，人均增加收入1500元。</t>
  </si>
  <si>
    <t>扶贫车间6</t>
  </si>
  <si>
    <t>2019年小丘镇小丘村藤条编织社区工厂</t>
  </si>
  <si>
    <t>年内完成小丘镇小丘村藤条编织社区工厂建设，带动贫困劳动力就业12人</t>
  </si>
  <si>
    <t>扶贫车间7</t>
  </si>
  <si>
    <t>2019年关庄镇关庄村藤条编织社区工厂项目</t>
  </si>
  <si>
    <t>关庄村</t>
  </si>
  <si>
    <t>年内完成关庄镇官庄村藤条编织社区工厂建设，带动贫困劳动力就业30人</t>
  </si>
  <si>
    <t>扶贫车间8</t>
  </si>
  <si>
    <t>2019年苏陕关庄镇伊凯文箱包扶贫工厂项目</t>
  </si>
  <si>
    <t>总建筑面积1500平方米，包含室内布局改造、楼梯、水路、电路改造，地辐热采暖系统铺设、消防设施及室内整体装修。</t>
  </si>
  <si>
    <t>李浩宁</t>
  </si>
  <si>
    <t>0919-6189179</t>
  </si>
  <si>
    <t>建成后可带动160人就业，其中贫困人员28人，贫困人员年收入可达61.6万元</t>
  </si>
  <si>
    <t>扶贫车间9</t>
  </si>
  <si>
    <t>2019年苏陕石柱镇扶贫社区工厂项目</t>
  </si>
  <si>
    <t>新建厂房2000平米及配套设施</t>
  </si>
  <si>
    <t>0919-6189180</t>
  </si>
  <si>
    <t>年内完成社区工厂建设，带动50户贫困户就业</t>
  </si>
  <si>
    <t>扶贫车间10</t>
  </si>
  <si>
    <t>2019年苏陕小丘镇福安小区食品扶贫加工厂项目</t>
  </si>
  <si>
    <t>改造二层框架结构厂房1300平方米</t>
  </si>
  <si>
    <t>0919-6189181</t>
  </si>
  <si>
    <t>建成后可实现“楼上居住，楼下就业”、“一人就业，全家脱贫”，可带动50人就业，年收入预计增加20000元／人·年</t>
  </si>
  <si>
    <t>扶贫车间11</t>
  </si>
  <si>
    <t>2019年柳林村东石坡山核桃加工社区工厂建设项目</t>
  </si>
  <si>
    <t>2018年</t>
  </si>
  <si>
    <t>扶贫车间12</t>
  </si>
  <si>
    <t>2019年庙湾镇柳林村庙湾香菇加工车间建设项目</t>
  </si>
  <si>
    <t>带动13个贫困群众就近打工，人均增加收入1500元。</t>
  </si>
  <si>
    <t>扶贫车间13</t>
  </si>
  <si>
    <t>深度贫困村扶贫产业项目（2019年瑶曲镇贾曲河村社区工厂建设项目）</t>
  </si>
  <si>
    <t>新建400平方米社区工厂厂房</t>
  </si>
  <si>
    <t>12人</t>
  </si>
  <si>
    <t>带动12个贫困群众就近打工，人均增加收入1500元。</t>
  </si>
  <si>
    <t>扶贫车间14</t>
  </si>
  <si>
    <t>2019年瑶曲镇集中安置区社区工厂建设项目</t>
  </si>
  <si>
    <t>50人</t>
  </si>
  <si>
    <t>带动50个贫困群众就近打工，人均增加收入1500元。</t>
  </si>
  <si>
    <t>扶贫车间15</t>
  </si>
  <si>
    <t>2019年庙湾窗帘布艺加工厂建设项目</t>
  </si>
  <si>
    <t>庙湾村</t>
  </si>
  <si>
    <t>15人</t>
  </si>
  <si>
    <t>带动15个贫困群众就近打工，人均增加收入1500元。</t>
  </si>
  <si>
    <t>扶贫车间16</t>
  </si>
  <si>
    <t>深度贫困村扶贫产业项目（2019年铜川市耀州区照金镇代子村艾叶加工厂）</t>
  </si>
  <si>
    <t>采购门式钢架结构设备及厂房1165.89平方米和场地铺设。</t>
  </si>
  <si>
    <t>带动15个贫困群众就近打工，人均增加收入1500元；带动35人种植艾草300亩</t>
  </si>
  <si>
    <t>其他17</t>
  </si>
  <si>
    <t>2019年产业巩固提升扶贫项目</t>
  </si>
  <si>
    <t>全区</t>
  </si>
  <si>
    <t>左  琛</t>
  </si>
  <si>
    <t>368户</t>
  </si>
  <si>
    <t>带动全区368户贫困户，户均年增收800元以上。</t>
  </si>
  <si>
    <t>其他18</t>
  </si>
  <si>
    <t>2019年锦阳办杨家庄村集体经济壮大项目</t>
  </si>
  <si>
    <t>杨家庄村</t>
  </si>
  <si>
    <t>辛正虎</t>
  </si>
  <si>
    <t>55户</t>
  </si>
  <si>
    <t>村集体年收入8万元以上</t>
  </si>
  <si>
    <t>其他19</t>
  </si>
  <si>
    <t>2019年锦阳办寺沟塬村村集体经济壮大项目</t>
  </si>
  <si>
    <t>寺沟塬村</t>
  </si>
  <si>
    <t>李小彦</t>
  </si>
  <si>
    <t xml:space="preserve">49户172人 </t>
  </si>
  <si>
    <t>295户1163人</t>
  </si>
  <si>
    <t>其他20</t>
  </si>
  <si>
    <t>2019年孙塬镇惠塬村村集体经济壮大项目</t>
  </si>
  <si>
    <t>81户231人</t>
  </si>
  <si>
    <t>961户3277人</t>
  </si>
  <si>
    <t>其他21</t>
  </si>
  <si>
    <t>2019年孙塬镇文昌村村集体经济壮大项目</t>
  </si>
  <si>
    <t>李彦平</t>
  </si>
  <si>
    <t>31户83人</t>
  </si>
  <si>
    <t>473户1578人</t>
  </si>
  <si>
    <t>村集体年收入4万元以上</t>
  </si>
  <si>
    <t>其他22</t>
  </si>
  <si>
    <t>2019年石柱镇活龙村村集体经济壮大项目</t>
  </si>
  <si>
    <t>473户</t>
  </si>
  <si>
    <t>其他23</t>
  </si>
  <si>
    <t>2019年石柱镇龙首村村集体经济壮大项目</t>
  </si>
  <si>
    <t>485户1728人</t>
  </si>
  <si>
    <t>其他24</t>
  </si>
  <si>
    <t>2019年石柱镇上安村村集体经济壮大项目</t>
  </si>
  <si>
    <t>高忠孝</t>
  </si>
  <si>
    <t>12户33人</t>
  </si>
  <si>
    <t>其他25</t>
  </si>
  <si>
    <t>2019年瑶曲镇葫芦村村集体经济壮大项目</t>
  </si>
  <si>
    <t>葫芦村</t>
  </si>
  <si>
    <t>谢军战</t>
  </si>
  <si>
    <t>58户174人</t>
  </si>
  <si>
    <t>169户651人</t>
  </si>
  <si>
    <t>其他26</t>
  </si>
  <si>
    <t>2019年小丘镇白瓜村壮大村集体经济项目</t>
  </si>
  <si>
    <t>182户</t>
  </si>
  <si>
    <t>带动182户贫困户年增收800元以上</t>
  </si>
  <si>
    <t>其他27</t>
  </si>
  <si>
    <t>2019年小丘镇独石村壮大村集体经济项目</t>
  </si>
  <si>
    <t>114户</t>
  </si>
  <si>
    <t>带动114户年增收800元以上</t>
  </si>
  <si>
    <t>其他28</t>
  </si>
  <si>
    <t>2019年小丘镇文岭村壮大村集体经济项目（一）</t>
  </si>
  <si>
    <t>167户</t>
  </si>
  <si>
    <t>带动167户年增收800元以上</t>
  </si>
  <si>
    <t>其他29</t>
  </si>
  <si>
    <t>2019年小丘镇原党村壮大村集体经济项目</t>
  </si>
  <si>
    <t>蒲成</t>
  </si>
  <si>
    <t>带动37户年增收800元以上</t>
  </si>
  <si>
    <t>其他30</t>
  </si>
  <si>
    <t>2019年小丘镇孟虎村壮大村集体经济项目</t>
  </si>
  <si>
    <t>郝新龙</t>
  </si>
  <si>
    <t>带动50户年增收800元以上</t>
  </si>
  <si>
    <t>其他31</t>
  </si>
  <si>
    <t>2019年小丘镇小丘村壮大村集体经济项目</t>
  </si>
  <si>
    <t>杨运民</t>
  </si>
  <si>
    <t>82户</t>
  </si>
  <si>
    <t>带动82户年增收800元以上</t>
  </si>
  <si>
    <t>其他32</t>
  </si>
  <si>
    <t>2019年照金镇高尔塬村壮大村集体经济项目</t>
  </si>
  <si>
    <t>带动143户年增收800元以上。</t>
  </si>
  <si>
    <t>其他33</t>
  </si>
  <si>
    <t>2019年照金镇代子村壮大村集体经济项目</t>
  </si>
  <si>
    <t>101户319人</t>
  </si>
  <si>
    <t>带动101户年增收800元以上。</t>
  </si>
  <si>
    <t>其他34</t>
  </si>
  <si>
    <t>2019年瑶曲镇教场坪村壮大村集体经济项目</t>
  </si>
  <si>
    <t>80户</t>
  </si>
  <si>
    <t>带动80户年增收800元以上。</t>
  </si>
  <si>
    <t>其他35</t>
  </si>
  <si>
    <t>2019年瑶曲镇瑶曲村壮大村集体经济项目</t>
  </si>
  <si>
    <t>带动30户年增收800元以上。</t>
  </si>
  <si>
    <t>其他36</t>
  </si>
  <si>
    <t>2019年庙湾镇五联村壮大村集体经济项目</t>
  </si>
  <si>
    <t>任军</t>
  </si>
  <si>
    <t>66户208人</t>
  </si>
  <si>
    <t>258户974人</t>
  </si>
  <si>
    <t>带动66户年增收800元以上。</t>
  </si>
  <si>
    <t>其他37</t>
  </si>
  <si>
    <t>2019年庙湾镇蔡河村壮大村集体经济项目</t>
  </si>
  <si>
    <t>179户565人</t>
  </si>
  <si>
    <t>457户1653人</t>
  </si>
  <si>
    <t>带动179户年增收800元以上。</t>
  </si>
  <si>
    <t>其他38</t>
  </si>
  <si>
    <t>2019年关庄镇杨塬村壮大村集体经济项目</t>
  </si>
  <si>
    <t>带动75户年增收800元以上。</t>
  </si>
  <si>
    <t>其他39</t>
  </si>
  <si>
    <t>2019年石柱镇神湫村壮大村集体经济项目</t>
  </si>
  <si>
    <t>何智金</t>
  </si>
  <si>
    <t>48户148人</t>
  </si>
  <si>
    <t>带动48户年增收800元以上。</t>
  </si>
  <si>
    <t>其他40</t>
  </si>
  <si>
    <t>2019年关庄镇马吉村壮大村集体经济项目</t>
  </si>
  <si>
    <t>带动76户年增收800元以上。</t>
  </si>
  <si>
    <t>其他41</t>
  </si>
  <si>
    <t>2019年小丘镇文岭村壮大村集体经济项目（二）</t>
  </si>
  <si>
    <t>带动167户年增收800元以上。</t>
  </si>
  <si>
    <t>其他42</t>
  </si>
  <si>
    <t>2019年瑶曲镇贾曲河村壮大村集体经济项目</t>
  </si>
  <si>
    <t>其他43</t>
  </si>
  <si>
    <t>2019年瑶曲镇车洼村壮大村集体经济项目</t>
  </si>
  <si>
    <t>张继武</t>
  </si>
  <si>
    <t>110户368人</t>
  </si>
  <si>
    <t>157户509人</t>
  </si>
  <si>
    <t>年内完成肉羊养殖场基础设施、生产设备等，带动157户509人年增收1000元以上。</t>
  </si>
  <si>
    <t>其他44</t>
  </si>
  <si>
    <t>2019年照金镇照金村果蔬库建设项目</t>
  </si>
  <si>
    <t>110户364人</t>
  </si>
  <si>
    <t>475户1757人</t>
  </si>
  <si>
    <t>年内建成500吨果蔬储藏冷库及配套设施，村集体年收益10万元以上</t>
  </si>
  <si>
    <t>其他45</t>
  </si>
  <si>
    <t>2019年石柱镇神湫村果蔬库建设项目</t>
  </si>
  <si>
    <t>年内建成100吨冷藏库5座，村集体年收益10万元以上</t>
  </si>
  <si>
    <t>其他46</t>
  </si>
  <si>
    <t>2019年石柱镇新兴村果蔬库建设项目</t>
  </si>
  <si>
    <t>孙彦民</t>
  </si>
  <si>
    <t>26户86人</t>
  </si>
  <si>
    <t>其他47</t>
  </si>
  <si>
    <t>2019年玉米青贮扶贫项目</t>
  </si>
  <si>
    <t>300户</t>
  </si>
  <si>
    <t>发展种养殖业</t>
  </si>
  <si>
    <t>年内收储贫困户全株玉米5.7万吨，带动300户贫困户每户亩均增收100元以上</t>
  </si>
  <si>
    <t>其他48</t>
  </si>
  <si>
    <t>2019年小丘镇小型农田基础设施建设项目</t>
  </si>
  <si>
    <t>9568人</t>
  </si>
  <si>
    <t>基础设施改善减贫</t>
  </si>
  <si>
    <t>年内建成蓄水池、微灌、管网、生产路</t>
  </si>
  <si>
    <t>二、就业扶贫</t>
  </si>
  <si>
    <t>1.外出务工补助</t>
  </si>
  <si>
    <t>2019年补贴2018年度耀州区外出务工贫困劳动力交通补贴项目</t>
  </si>
  <si>
    <t>2019年补贴2018年度耀州区外出务工贫困劳动力交通补贴785人</t>
  </si>
  <si>
    <t>耀州区</t>
  </si>
  <si>
    <t>李龙</t>
  </si>
  <si>
    <t>785人</t>
  </si>
  <si>
    <t>就业带动脱贫</t>
  </si>
  <si>
    <t>按照外出务工贫困劳动力交通补贴标准市外省内就业200元/人补贴258人，省外就业500元/人补贴527人。</t>
  </si>
  <si>
    <t>2.就业创业补助</t>
  </si>
  <si>
    <t>2019年耀州区一次性创业补贴项目</t>
  </si>
  <si>
    <t>2019年耀州区一次性创业补贴48人</t>
  </si>
  <si>
    <t>何花花</t>
  </si>
  <si>
    <t>创业带动脱贫</t>
  </si>
  <si>
    <t>向48户发放一次性创业补贴</t>
  </si>
  <si>
    <t>3.就业创业培训</t>
  </si>
  <si>
    <t>2019年耀州区就业创业培训项目</t>
  </si>
  <si>
    <t>2019年耀州区就业创业培训50人</t>
  </si>
  <si>
    <t>谢园</t>
  </si>
  <si>
    <t>技能带动脱贫</t>
  </si>
  <si>
    <t>年内完成耀州区就业创业培训50人</t>
  </si>
  <si>
    <t>4.技能培训</t>
  </si>
  <si>
    <t>2019年耀州区技能培训项目</t>
  </si>
  <si>
    <t>2019年耀州区就业创业培训2000人</t>
  </si>
  <si>
    <t>年内完成耀州区技能培训2000人</t>
  </si>
  <si>
    <t>2019年耀州区建档立卡贫困群众实用技术培训项目</t>
  </si>
  <si>
    <t>扶贫开发局</t>
  </si>
  <si>
    <t>时秋利</t>
  </si>
  <si>
    <t>0919-6603081</t>
  </si>
  <si>
    <t>技能提升带动脱贫</t>
  </si>
  <si>
    <t>通过对789名建档立卡贫困群众实用技术培训，促进贫困户通过发展产业、务工等增加收入实现脱贫</t>
  </si>
  <si>
    <t>三、易地扶贫搬迁</t>
  </si>
  <si>
    <t>1.集中安置</t>
  </si>
  <si>
    <t>2.分散安置</t>
  </si>
  <si>
    <t>四、公益岗位</t>
  </si>
  <si>
    <t>1.贫困人口护林员</t>
  </si>
  <si>
    <t>2019年度耀州区生态护林员项目</t>
  </si>
  <si>
    <t>2019年在全区贫困人口中选聘生态护林员560名，在贫困人口脱贫的基础上，对全区森林资源进行管护。</t>
  </si>
  <si>
    <t>照金镇、瑶曲镇、庙湾镇、小丘镇、关庄镇、石柱镇、孙塬镇、董家河镇、锦阳办、永安办</t>
  </si>
  <si>
    <t>北梁村、代子村、高尔塬村、尖坪村、梨树村、田峪村、杨家山、芋园村、照金村、车洼村、葫芦村、贾曲河村、教场坪村、金元村、刘村、刘河村、马鞍桥村、杏树坪村、瑶曲村、衣食村、蔡河村、春林村、贺家庄村、柳林村、庙湾村、三政村、五联村、玉门村、窑峪村、阿堵寨村、坳底村、白瓜村、独石村、独冢村、红岩村、凉泉村、孟虎村、文玲村、小丘村、移村、移寨村、乙社村、原党村、中原村、朱村、北村、柏树塬村、北坡村、稠桑村、道东村、关庄村、金马村、涝池村、雷居村、麻子村、马吉村、墓坳村、七保村、树林村、小王村、杨塬村、寇家坳村、寇家塬村、沟西村、光明村、活龙村、克坊村、龙首村、马咀村、莫火村、青龙村、上安村、上龙村、神湫村、石柱村、铁龙村、王益村、西古村、西古庄村、孝慈村、新兴村、修文村、演池村、宝鉴村、惠原村、孝雷村、文昌村、孙原村、贺家咀村、孝西村，土桥村、石凹村、凤柳村、王家砭村、冯家桥村、董家河村、白家庄村、市沟村、五台村</t>
  </si>
  <si>
    <t>王丽</t>
  </si>
  <si>
    <t>在全区贫困人口中按照程序选聘护林员，月工资600元，每月对管护区域内的森林资源进行巡护不少于20天，考核合格后，按月兑现工资。</t>
  </si>
  <si>
    <t>项目总投资403.2万元，年内完成560名生态护林员的管理考核，按月发放工资，月工资600元/人，带动560户贫困户，每户年增加收入7200元。</t>
  </si>
  <si>
    <t>2.贫困人口护路员</t>
  </si>
  <si>
    <t>3.贫困人口护水员</t>
  </si>
  <si>
    <t>4.贫困人口保洁员</t>
  </si>
  <si>
    <t>5.其他贫困人口公益性岗位</t>
  </si>
  <si>
    <t>2019年耀州区公益专岗项目</t>
  </si>
  <si>
    <t>2019年耀州区使用公益专岗95人</t>
  </si>
  <si>
    <t>95人</t>
  </si>
  <si>
    <t>带动贫困劳动力就业95人</t>
  </si>
  <si>
    <t>2019年耀州区特设就业扶贫公益性岗位补贴项目</t>
  </si>
  <si>
    <t xml:space="preserve">2019年耀州区特设就业扶贫公益性岗位1146人   </t>
  </si>
  <si>
    <t>焦春明</t>
  </si>
  <si>
    <t>带动贫困劳动力就业1146人</t>
  </si>
  <si>
    <t>2019年耀州区公益性岗位补贴项目</t>
  </si>
  <si>
    <t xml:space="preserve">2019年耀州区公益性岗位28人   </t>
  </si>
  <si>
    <t>带动贫困劳动力就业28人</t>
  </si>
  <si>
    <t>五、教育扶贫</t>
  </si>
  <si>
    <t>1.享受“雨露计划”职业教育补助</t>
  </si>
  <si>
    <t>2018-2019年度耀州区建档立卡贫困家庭技工院校学生补贴项目</t>
  </si>
  <si>
    <t>拟对耀州区200名建档立卡贫困户技工院校学生补贴</t>
  </si>
  <si>
    <t>程耀东</t>
  </si>
  <si>
    <t>通过对全区200名建档立卡贫困户技工院校学生补助，促进贫困户通过发展产业、务工等增加收入实现脱贫。</t>
  </si>
  <si>
    <t>2.贫困村创业致富带头人创业培训</t>
  </si>
  <si>
    <t>3.其他教育扶贫</t>
  </si>
  <si>
    <t>2019年春学前幼儿资助</t>
  </si>
  <si>
    <t>学籍在耀州区的困难幼儿</t>
  </si>
  <si>
    <t>区教科体局</t>
  </si>
  <si>
    <t>张志茂</t>
  </si>
  <si>
    <t>民生保障</t>
  </si>
  <si>
    <t>完成在园贫困幼儿资助</t>
  </si>
  <si>
    <t>2019年春义务教育寄宿生生活补助</t>
  </si>
  <si>
    <t>学籍在耀州区的义务教育困难家庭寄宿生</t>
  </si>
  <si>
    <t>完成在校义务教育学生寄宿生生活补助资助</t>
  </si>
  <si>
    <t>2019年春高中国家助学金</t>
  </si>
  <si>
    <t>学籍在耀州区的困难高中学生</t>
  </si>
  <si>
    <t>完成在校高中贫困学生资助</t>
  </si>
  <si>
    <t>2019年春中职国家助学金</t>
  </si>
  <si>
    <t>学籍在耀州区的困难家庭中职学生</t>
  </si>
  <si>
    <t>完成在校中职贫困学生资助</t>
  </si>
  <si>
    <t>六、健康扶贫</t>
  </si>
  <si>
    <t>1.参加城乡居民基本医疗保险</t>
  </si>
  <si>
    <t>2019年耀州区新农合贫困户基金配套</t>
  </si>
  <si>
    <t>新农合参合      （全区贫困户）</t>
  </si>
  <si>
    <t>新农合定点医疗机构</t>
  </si>
  <si>
    <t>/</t>
  </si>
  <si>
    <t>区医疗保障局</t>
  </si>
  <si>
    <t>李军盈</t>
  </si>
  <si>
    <t>医保局</t>
  </si>
  <si>
    <t>7143户21912人</t>
  </si>
  <si>
    <t>建档立卡贫困人口100%参加医保。建档立卡贫困人口报销合格费用在80%以上</t>
  </si>
  <si>
    <t>2.参加大病保险</t>
  </si>
  <si>
    <t>3.接受医疗救助</t>
  </si>
  <si>
    <t>2019年度耀州区城乡医疗救助</t>
  </si>
  <si>
    <t>困难医疗救助（全区困难群众）</t>
  </si>
  <si>
    <t>定点医疗机构</t>
  </si>
  <si>
    <t>耀州区医保局</t>
  </si>
  <si>
    <t>6156人次</t>
  </si>
  <si>
    <t>21912人次</t>
  </si>
  <si>
    <t>按政策资助困难群众参加基本医疗保险.保障贫困人员个人支付费用报销比例不低于50%。贫困人口报销合格费用在80%以上</t>
  </si>
  <si>
    <t>4.参加其他补充医疗保险</t>
  </si>
  <si>
    <t>5.参加意外保险</t>
  </si>
  <si>
    <t>6.接受大病（地方病）救治</t>
  </si>
  <si>
    <t>七、危房改造</t>
  </si>
  <si>
    <t>农村危房改造</t>
  </si>
  <si>
    <t>八、金融扶贫</t>
  </si>
  <si>
    <t>1.扶贫小额贷款贴息</t>
  </si>
  <si>
    <t>2019耀州区扶贫小额信贷贴息项目</t>
  </si>
  <si>
    <t>金融办</t>
  </si>
  <si>
    <t>武玉刚</t>
  </si>
  <si>
    <t>1444户4300人</t>
  </si>
  <si>
    <t>支持贫困户发展产业</t>
  </si>
  <si>
    <t>为1444户贫困户提供扶贫小额贷款贴息</t>
  </si>
  <si>
    <t>2.扶贫龙头企业合作社等经营主体贷款贴息</t>
  </si>
  <si>
    <t>3.产业保险</t>
  </si>
  <si>
    <t>4.扶贫小额信贷风险补偿金</t>
  </si>
  <si>
    <t>九、生活条件改善</t>
  </si>
  <si>
    <t>1.入户路改造</t>
  </si>
  <si>
    <t>2019年寺沟塬村巷道硬化项目</t>
  </si>
  <si>
    <t>农财局</t>
  </si>
  <si>
    <t>刘少旭</t>
  </si>
  <si>
    <t>21户67人</t>
  </si>
  <si>
    <t>基础设施改善</t>
  </si>
  <si>
    <t>改善贫困群众生产生活条件</t>
  </si>
  <si>
    <t>2019年杨家庄村巷道硬化及排水渠建设</t>
  </si>
  <si>
    <t>33户87人</t>
  </si>
  <si>
    <t>2019年瑶曲村鸡山组便民桥建设项目</t>
  </si>
  <si>
    <t>胡克斌</t>
  </si>
  <si>
    <t>10户34人</t>
  </si>
  <si>
    <t>2019年土桥村阳凹通组道路</t>
  </si>
  <si>
    <t>董河镇</t>
  </si>
  <si>
    <t>赵彦峰</t>
  </si>
  <si>
    <t>216户838人</t>
  </si>
  <si>
    <t>2019年小丘村巷道硬化项目</t>
  </si>
  <si>
    <t>魏增峰</t>
  </si>
  <si>
    <t>46户154人</t>
  </si>
  <si>
    <t>2019年小丘村六组巷道硬化</t>
  </si>
  <si>
    <t>37户124人</t>
  </si>
  <si>
    <t>2019年孟虎村一组巷道硬化</t>
  </si>
  <si>
    <t>173户402人</t>
  </si>
  <si>
    <t>2019年马吉村巷道硬化项目</t>
  </si>
  <si>
    <t>张建</t>
  </si>
  <si>
    <t>113户315人</t>
  </si>
  <si>
    <t>2019年潦池村巷道硬化项目</t>
  </si>
  <si>
    <t>169户448人</t>
  </si>
  <si>
    <t>2019年文昌村巷道硬化项目</t>
  </si>
  <si>
    <t>宋英峰</t>
  </si>
  <si>
    <t>36户127人</t>
  </si>
  <si>
    <t>2019年蔡河村曲南组巷道硬化项目</t>
  </si>
  <si>
    <t>65户227人</t>
  </si>
  <si>
    <t>2019年柳林村巷道硬化项目</t>
  </si>
  <si>
    <t>苗祥杰</t>
  </si>
  <si>
    <t>92户285人</t>
  </si>
  <si>
    <t>2019年五联村巷道硬化项目</t>
  </si>
  <si>
    <t>闫军彦</t>
  </si>
  <si>
    <t>66户210人</t>
  </si>
  <si>
    <t>2019年神湫村巷道硬化项目</t>
  </si>
  <si>
    <t>54户148人</t>
  </si>
  <si>
    <t>2019年西古村通组路硬化</t>
  </si>
  <si>
    <t>童友明</t>
  </si>
  <si>
    <t>56户151人</t>
  </si>
  <si>
    <t>2019年沟西村巷道硬化项目</t>
  </si>
  <si>
    <t>秦增录</t>
  </si>
  <si>
    <t>72户308人</t>
  </si>
  <si>
    <t>2019年克坊村巷道硬化及排水</t>
  </si>
  <si>
    <t>杜小鹏</t>
  </si>
  <si>
    <t>32户125人</t>
  </si>
  <si>
    <t>2019年石柱镇龙首村巷道硬化工程建设项目</t>
  </si>
  <si>
    <t xml:space="preserve">石柱镇 </t>
  </si>
  <si>
    <t xml:space="preserve">龙首村 </t>
  </si>
  <si>
    <t>城乡统筹办</t>
  </si>
  <si>
    <t>乔琪</t>
  </si>
  <si>
    <t>56户152人</t>
  </si>
  <si>
    <t>基础设施建设扶贫</t>
  </si>
  <si>
    <t>改善56户152人生产生活条件，方便群众出行。</t>
  </si>
  <si>
    <t>2019年庙湾镇柳林村巷道硬化工程建设项目</t>
  </si>
  <si>
    <t xml:space="preserve">庙湾镇 </t>
  </si>
  <si>
    <t xml:space="preserve">柳林村 </t>
  </si>
  <si>
    <t>边军峰</t>
  </si>
  <si>
    <t>改善92户285人生产生活条件，方便群众出行</t>
  </si>
  <si>
    <t>2019年庙湾镇柳林村金山组巷道硬化工程建设项目</t>
  </si>
  <si>
    <t>111户330人</t>
  </si>
  <si>
    <t>改善111户330人生产生活条件，方便群众出行。</t>
  </si>
  <si>
    <t>2.解决安全饮水</t>
  </si>
  <si>
    <t>2019年杨家庄村饮水工程</t>
  </si>
  <si>
    <t>解决安全用水问题，为稳定脱贫做好基础保障</t>
  </si>
  <si>
    <t>2019年土桥村给水管网工程建设项目</t>
  </si>
  <si>
    <t>2019年党家河村人畜安全饮水</t>
  </si>
  <si>
    <t>党家河村</t>
  </si>
  <si>
    <t>董建行</t>
  </si>
  <si>
    <t>265户903人</t>
  </si>
  <si>
    <t>2019年白瓜村水站改造项目</t>
  </si>
  <si>
    <t>2019年小丘镇孟虎村供水工程</t>
  </si>
  <si>
    <t>区水务局</t>
  </si>
  <si>
    <t>邱彦刚</t>
  </si>
  <si>
    <t>0919-6182109</t>
  </si>
  <si>
    <t>50/129</t>
  </si>
  <si>
    <t>167/618</t>
  </si>
  <si>
    <t>解决167户618人的安全饮水问题，其中贫困户50户129人。</t>
  </si>
  <si>
    <t>2019年石柱镇生寅组供水工程</t>
  </si>
  <si>
    <t>西古村生寅组</t>
  </si>
  <si>
    <t>30/91</t>
  </si>
  <si>
    <t>219/812</t>
  </si>
  <si>
    <t>解决219户812人的安全饮水问题，其中贫困户30户91人。</t>
  </si>
  <si>
    <t>2019年石柱镇西古村供水工程</t>
  </si>
  <si>
    <t>44/115</t>
  </si>
  <si>
    <t>386/1431</t>
  </si>
  <si>
    <t>解决386户1431人的安全饮水问题，其中贫困户44户115人。</t>
  </si>
  <si>
    <t>2019年瑶曲镇桑木渠组供水改扩建工程</t>
  </si>
  <si>
    <t>32/107</t>
  </si>
  <si>
    <t>161/600</t>
  </si>
  <si>
    <t>解决161户600人的安全饮水问题，其中贫困户32户107人。</t>
  </si>
  <si>
    <t>2019年瑶曲镇桑木渠孔子头组供水工程</t>
  </si>
  <si>
    <t>13/46</t>
  </si>
  <si>
    <t>70/258</t>
  </si>
  <si>
    <t>解决70户258人的安全饮水问题，其中贫困户13户46人。</t>
  </si>
  <si>
    <t>2019年照金镇杨山村老爷岭组供水工程</t>
  </si>
  <si>
    <t>67/239</t>
  </si>
  <si>
    <t>91/339</t>
  </si>
  <si>
    <t>解决91户339人的安全饮水问题，其中贫困户67户239人。</t>
  </si>
  <si>
    <t>2019年瑶曲镇金元供水工程</t>
  </si>
  <si>
    <t>22/44</t>
  </si>
  <si>
    <t>45/168</t>
  </si>
  <si>
    <t>解决45户168人的安全饮水问题，其中贫困户22户44人。</t>
  </si>
  <si>
    <t>2019年关庄镇柏树塬村支前河梁寨河供水工程</t>
  </si>
  <si>
    <t xml:space="preserve"> 柏树塬村支前河梁寨河组</t>
  </si>
  <si>
    <t>15/50</t>
  </si>
  <si>
    <t>50/188</t>
  </si>
  <si>
    <t>解决50户188人的安全饮水问题，其中贫困户15户50人。</t>
  </si>
  <si>
    <t>2019年关庄镇柏树塬村支前河组供水改扩建工程</t>
  </si>
  <si>
    <t>柏树塬村支前河组</t>
  </si>
  <si>
    <t>20/60</t>
  </si>
  <si>
    <t>54/200</t>
  </si>
  <si>
    <t>解决54户200人的安全饮水问题，其中贫困户20户60人。</t>
  </si>
  <si>
    <t>2019年阿姑社村苏家店组供水工程</t>
  </si>
  <si>
    <t>阿姑社村苏家店组</t>
  </si>
  <si>
    <t>13/39</t>
  </si>
  <si>
    <t>93/346</t>
  </si>
  <si>
    <t>解决94户346人的安全饮水问题，其中贫困户13户39人。</t>
  </si>
  <si>
    <t>2019年关庄镇潦池村供水工程</t>
  </si>
  <si>
    <t xml:space="preserve"> 潦池村</t>
  </si>
  <si>
    <t>36/127</t>
  </si>
  <si>
    <t>186/690</t>
  </si>
  <si>
    <t>解决186户690人的安全饮水问题，其中贫困户36户127人。</t>
  </si>
  <si>
    <t>2019年锦阳办杨家庄供水工程</t>
  </si>
  <si>
    <t xml:space="preserve"> 杨家庄村</t>
  </si>
  <si>
    <t>55/199</t>
  </si>
  <si>
    <t>343/1270</t>
  </si>
  <si>
    <t>解决343户1270人的安全饮水问题，其中贫困户55户199人。</t>
  </si>
  <si>
    <t>2019年庙湾镇蔡河村神水搬迁点供水工程</t>
  </si>
  <si>
    <t xml:space="preserve"> 神水组</t>
  </si>
  <si>
    <t>41/145</t>
  </si>
  <si>
    <t>52/191</t>
  </si>
  <si>
    <t>解决52户191人的安全饮水问题，其中贫困户41户145人。</t>
  </si>
  <si>
    <t xml:space="preserve"> 2019年庙湾镇蔡河村神水牛蹄窝组供水工程</t>
  </si>
  <si>
    <t>17/60</t>
  </si>
  <si>
    <t>22/82</t>
  </si>
  <si>
    <t>解决22户82人的安全饮水问题，其中贫困户17户60人。</t>
  </si>
  <si>
    <t>2019年庙湾镇蔡河村曲南组供水工程</t>
  </si>
  <si>
    <t xml:space="preserve"> 曲南组</t>
  </si>
  <si>
    <t>16/65</t>
  </si>
  <si>
    <t>62/230</t>
  </si>
  <si>
    <t>解决62户230人的安全饮水问题，其中贫困户16户65人。</t>
  </si>
  <si>
    <t>2019年石柱镇铁龙村供水工程</t>
  </si>
  <si>
    <t>16/38</t>
  </si>
  <si>
    <t>165/614</t>
  </si>
  <si>
    <t>解决165户614人的安全饮水问题，其中贫困户16户38人。</t>
  </si>
  <si>
    <t>2019年小丘镇前咀子供水工程</t>
  </si>
  <si>
    <t>小丘村前咀子组</t>
  </si>
  <si>
    <t>20/66</t>
  </si>
  <si>
    <t>48/180</t>
  </si>
  <si>
    <t>解决48户180人的安全饮水问题，其中贫困户20户66人。</t>
  </si>
  <si>
    <t>2019年关庄镇杨塬村柴场组供水工程</t>
  </si>
  <si>
    <t xml:space="preserve"> 柴场组</t>
  </si>
  <si>
    <t>20/53</t>
  </si>
  <si>
    <t>31/117</t>
  </si>
  <si>
    <t>解决31户117人的安全饮水问题，其中贫困户20户53人。</t>
  </si>
  <si>
    <t>2019年石柱镇神湫村郑家河村供水工程</t>
  </si>
  <si>
    <t>神湫村郑家河组</t>
  </si>
  <si>
    <t>25/70</t>
  </si>
  <si>
    <t>120/444</t>
  </si>
  <si>
    <t>解决120户444人的安全饮水问题，其中贫困户25户70人。</t>
  </si>
  <si>
    <t>2019年照金镇尖坪村供水工程</t>
  </si>
  <si>
    <t>尖坪村一、二、三组</t>
  </si>
  <si>
    <t>65/224</t>
  </si>
  <si>
    <t>191/708</t>
  </si>
  <si>
    <t>解决191户708人的安全饮水问题，其中贫困户65户224人。</t>
  </si>
  <si>
    <t>2019年关庄镇麻子村供水工程</t>
  </si>
  <si>
    <t xml:space="preserve">麻子村 </t>
  </si>
  <si>
    <t>35/125</t>
  </si>
  <si>
    <t>272/1008</t>
  </si>
  <si>
    <t>解决272户1008人的安全饮水问题，其中贫困户35户125人。</t>
  </si>
  <si>
    <t>2019年关庄镇北村九里坡西石坡组供水工程</t>
  </si>
  <si>
    <t xml:space="preserve"> 北村
九里坡
西石坡组
</t>
  </si>
  <si>
    <t>32/98</t>
  </si>
  <si>
    <t>115/426</t>
  </si>
  <si>
    <t>解决115户426人的安全饮水问题，其中贫困户32户98人。</t>
  </si>
  <si>
    <t>2019年瑶曲镇刘河供水工程</t>
  </si>
  <si>
    <t>刘河村</t>
  </si>
  <si>
    <t>46/153</t>
  </si>
  <si>
    <t>137/508</t>
  </si>
  <si>
    <t>解决137户508人的安全饮水问题，其中贫困户46户153人。</t>
  </si>
  <si>
    <t>2019年小丘镇文岭村芋河组供水工程</t>
  </si>
  <si>
    <t>文岭村芋河组</t>
  </si>
  <si>
    <t>57/158</t>
  </si>
  <si>
    <t>119/442</t>
  </si>
  <si>
    <t>解决119户442人的安全饮水问题，其中贫困户57户158人。</t>
  </si>
  <si>
    <t>2019年照金镇梨树村供水工程</t>
  </si>
  <si>
    <t xml:space="preserve"> 梨树村</t>
  </si>
  <si>
    <t>121/395</t>
  </si>
  <si>
    <t>137/507</t>
  </si>
  <si>
    <t>解决137户507人的安全饮水问题，其中贫困户121户395人。</t>
  </si>
  <si>
    <t>2019年庙湾镇春林供水工程</t>
  </si>
  <si>
    <t>64/172</t>
  </si>
  <si>
    <t>293/1085</t>
  </si>
  <si>
    <t>解决293户1085人的安全饮水问题，其中贫困户64户172人。</t>
  </si>
  <si>
    <t>2019年石柱镇龙首村吴庄村供水工程</t>
  </si>
  <si>
    <t xml:space="preserve">龙首村
吴庄组
</t>
  </si>
  <si>
    <t>44/121</t>
  </si>
  <si>
    <t>301/1116</t>
  </si>
  <si>
    <t>解决301户1116人的安全饮水问题，其中贫困户44户121人。</t>
  </si>
  <si>
    <t>2019年庙湾镇柳林村东石坡组供水工程</t>
  </si>
  <si>
    <t>柳林村东石坡组</t>
  </si>
  <si>
    <t>37/119</t>
  </si>
  <si>
    <t>388/1438</t>
  </si>
  <si>
    <t>解决388户1438人的安全饮水问题，其中贫困户37户119人。</t>
  </si>
  <si>
    <t>2019年石柱镇王益村供水工程</t>
  </si>
  <si>
    <t>51/154</t>
  </si>
  <si>
    <t>162/601</t>
  </si>
  <si>
    <t>解决162户601人的安全饮水问题，其中贫困户51户154人。</t>
  </si>
  <si>
    <t>2019年关庄镇墓坳村墓坳组供水工程</t>
  </si>
  <si>
    <t>墓坳村墓坳组</t>
  </si>
  <si>
    <t>32/87</t>
  </si>
  <si>
    <t>285/1056</t>
  </si>
  <si>
    <t>解决285户1056人的安全饮水问题，其中贫困户32户87人。</t>
  </si>
  <si>
    <t>2019年蔡河村联合组安全饮水工程建设项目</t>
  </si>
  <si>
    <t xml:space="preserve">蔡河村联合组 </t>
  </si>
  <si>
    <t>26/97</t>
  </si>
  <si>
    <t>38/142</t>
  </si>
  <si>
    <t>解决38户142人的安全饮水问题，其中贫困户26户97人。</t>
  </si>
  <si>
    <t>2019年关庄镇北村九里坡组安全饮水工程建设项目</t>
  </si>
  <si>
    <t xml:space="preserve"> 北村九里坡组</t>
  </si>
  <si>
    <t>26/98</t>
  </si>
  <si>
    <t>解决115户426人的安全饮水问题，其中贫困户26户98人。</t>
  </si>
  <si>
    <t>2019年关庄镇柏树塬村安全饮水工程建设项目</t>
  </si>
  <si>
    <t>96/321</t>
  </si>
  <si>
    <t>237/879</t>
  </si>
  <si>
    <t>解决237户879人的安全饮水问题，其中贫困户96户321人。</t>
  </si>
  <si>
    <t>2019年照金镇芋园村五峰组搬迁点安全饮水工程项目</t>
  </si>
  <si>
    <t>芋园村五峰组</t>
  </si>
  <si>
    <t>36/109</t>
  </si>
  <si>
    <t>45/169</t>
  </si>
  <si>
    <t>解决45户169人的安全饮水问题，其中贫困户36户109人。</t>
  </si>
  <si>
    <t>2019年照金镇芋园村五峰西坡头组供水工程建设项目</t>
  </si>
  <si>
    <t>40/130</t>
  </si>
  <si>
    <t>45/165</t>
  </si>
  <si>
    <t>解决45户165人的安全饮水问题，其中贫困户40户130人。</t>
  </si>
  <si>
    <t>2019年照金镇北梁村胡巷组安全饮水工程建设项目</t>
  </si>
  <si>
    <t>北梁村胡巷组</t>
  </si>
  <si>
    <t>22/62</t>
  </si>
  <si>
    <t>66/247</t>
  </si>
  <si>
    <t>解决66户247人的安全饮水问题，其中贫困户22户62人。</t>
  </si>
  <si>
    <t>2019年照金镇高尔原村台尔组安全饮水工程建设项目</t>
  </si>
  <si>
    <t>高尔原村台尔组</t>
  </si>
  <si>
    <t>46/144</t>
  </si>
  <si>
    <t>解决62户230人的安全饮水问题，其中贫困户46户144人。</t>
  </si>
  <si>
    <t>2019年瑶曲村背阴安全饮水工程</t>
  </si>
  <si>
    <t>100/349</t>
  </si>
  <si>
    <t>251/930</t>
  </si>
  <si>
    <t>解决251户930人的安全饮水问题，其中贫困户100户349人。</t>
  </si>
  <si>
    <t>2019年庙湾镇贺家庄村安全饮水工程建设项目</t>
  </si>
  <si>
    <t>130/432</t>
  </si>
  <si>
    <t>190/705</t>
  </si>
  <si>
    <t>解决190户705人的安全饮水问题，其中贫困户130户432人。</t>
  </si>
  <si>
    <t>2019年庙湾镇五联村安全饮水工程建设项目</t>
  </si>
  <si>
    <t>66/211</t>
  </si>
  <si>
    <t>263/974</t>
  </si>
  <si>
    <t>解决263户974人的安全饮水问题，其中贫困户66户211人。</t>
  </si>
  <si>
    <t>2019年庙湾镇蔡河村蔡河组安全饮水项目</t>
  </si>
  <si>
    <t>蔡河村蔡河组</t>
  </si>
  <si>
    <t>71/198</t>
  </si>
  <si>
    <t>274/1015</t>
  </si>
  <si>
    <t>解决274户1015人的安全饮水问题，其中贫困户71户198人。</t>
  </si>
  <si>
    <t>2019年庙湾镇柳林村柳林组安全饮水工程建设项目</t>
  </si>
  <si>
    <t>柳林村柳林组</t>
  </si>
  <si>
    <t>74/212</t>
  </si>
  <si>
    <t>193/717</t>
  </si>
  <si>
    <t>解决193户717人的安全饮水问题，其中贫困户74户212人。</t>
  </si>
  <si>
    <t>2019年关庄镇杨塬村安全饮水工程建设项目</t>
  </si>
  <si>
    <t>56/182</t>
  </si>
  <si>
    <t>229/848</t>
  </si>
  <si>
    <t>解决229户848人的安全饮水问题，其中贫困户56户182人。</t>
  </si>
  <si>
    <t>2019年照金镇代子村花豹窝组供水工程建设项目</t>
  </si>
  <si>
    <t>37/130</t>
  </si>
  <si>
    <t>20/69</t>
  </si>
  <si>
    <t>解决37户130人的安全饮水问题，其中贫困户20户69人。</t>
  </si>
  <si>
    <t>2019年照金镇瑶曲村南司马组供水工程</t>
  </si>
  <si>
    <t>新建水源、管道、增设消毒净化设施</t>
  </si>
  <si>
    <t>51/163</t>
  </si>
  <si>
    <t>261/966</t>
  </si>
  <si>
    <t>解决261户966人的安全饮水问题，其中贫困户51户163人。</t>
  </si>
  <si>
    <t>2019年关庄镇马吉村供水工程建设项目</t>
  </si>
  <si>
    <t>76/241</t>
  </si>
  <si>
    <t>378/1400</t>
  </si>
  <si>
    <t>解决378户1400人的安全饮水问题，其中贫困户76户241人。</t>
  </si>
  <si>
    <t>2019年小丘镇白瓜村前槽组供水工程</t>
  </si>
  <si>
    <t>改建水源、水厂、管道、增设消毒净化设施</t>
  </si>
  <si>
    <t>48/115</t>
  </si>
  <si>
    <t>90/335</t>
  </si>
  <si>
    <t>解决90户335人的安全饮水问题，其中贫困户48户115人。</t>
  </si>
  <si>
    <t>2019年小丘镇白瓜村白瓜组供水工程建设项目</t>
  </si>
  <si>
    <t>72/200</t>
  </si>
  <si>
    <t>174/645</t>
  </si>
  <si>
    <t>解决174户645人的安全饮水问题，其中贫困户72户200人。</t>
  </si>
  <si>
    <t>2019年小丘镇白瓜村山家坡组供水工程建设项目</t>
  </si>
  <si>
    <t>34/58</t>
  </si>
  <si>
    <t>115/428</t>
  </si>
  <si>
    <t>解决115户428人的安全饮水问题，其中贫困户34户58人。</t>
  </si>
  <si>
    <t>2019年石柱镇马咀村韩古组集中供水工程建设项目</t>
  </si>
  <si>
    <t>60/172</t>
  </si>
  <si>
    <t>889/3291</t>
  </si>
  <si>
    <t>解决889户3291人的安全饮水问题，其中贫困户60户172人。</t>
  </si>
  <si>
    <t>2019年瑶曲镇贾曲河村供水工程建设项目</t>
  </si>
  <si>
    <t>贾曲河</t>
  </si>
  <si>
    <t>193/631</t>
  </si>
  <si>
    <t>315/1168</t>
  </si>
  <si>
    <t>解决889户3291人的安全饮水问题，其中贫困户60户173人。</t>
  </si>
  <si>
    <t>2019年孙塬镇东塬集中供水工程建设项目</t>
  </si>
  <si>
    <t>孙塬村</t>
  </si>
  <si>
    <t>285/835</t>
  </si>
  <si>
    <t>3778/13980</t>
  </si>
  <si>
    <t>解决3778户13980人的安全饮水问题，其中贫困户285户835人。</t>
  </si>
  <si>
    <t>2019年石柱镇集中供水改扩建工程</t>
  </si>
  <si>
    <t>供水规模915m³/d，溢流坝泵站改造，净水厂改造，改造输配水管网36.8km。</t>
  </si>
  <si>
    <t>活龙村、铁龙村</t>
  </si>
  <si>
    <t>耀州区水务局</t>
  </si>
  <si>
    <t>196户/530人</t>
  </si>
  <si>
    <t>1863户/6519人</t>
  </si>
  <si>
    <t>解决农村饮水安全，受益人口6519人，其中贫困户196户，贫困人口530人。</t>
  </si>
  <si>
    <t>2019年锦阳街路道阿古社组供水工程</t>
  </si>
  <si>
    <t>供水规模253m³/d，改造机井一眼、安装各类管道12099m,安装消毒设备一套。</t>
  </si>
  <si>
    <t>锦阳路街道</t>
  </si>
  <si>
    <t>阿姑社村阿姑社组</t>
  </si>
  <si>
    <t>81户/230人</t>
  </si>
  <si>
    <t>997户/3491人</t>
  </si>
  <si>
    <t>解决农村饮水安全，受益人口3491人，其中贫困户81户，贫困人口230人。</t>
  </si>
  <si>
    <t>已到位资金0万元，本次申请资金100万元。缺口资金118.68万元。</t>
  </si>
  <si>
    <t>2019年关庄镇集中供水工程</t>
  </si>
  <si>
    <t>净水厂改造，改造配水管网34.17km。</t>
  </si>
  <si>
    <t>道东村、墓坳村</t>
  </si>
  <si>
    <t>389户/1187人</t>
  </si>
  <si>
    <t>2647户/9264人</t>
  </si>
  <si>
    <t>解决农村饮水安全，受益人口9264人，其中贫困户389户，贫困人口1187人。</t>
  </si>
  <si>
    <t>已到位资金229万元，本次申请资金280万元。缺口资金437.21万元。</t>
  </si>
  <si>
    <t>2019年瑶曲镇刘村供水工程</t>
  </si>
  <si>
    <t>供水规模85m³/d，新建机井1眼，新建泵房25.92m2，新建100m3高位水池一座，安装各类配水管道5146m，消毒设备2套，消毒间48.6m2</t>
  </si>
  <si>
    <t>刘村</t>
  </si>
  <si>
    <t>27户/92人</t>
  </si>
  <si>
    <t>146户/510人</t>
  </si>
  <si>
    <t>解决农村饮水安全，受益人口510人，其中贫困户27户，贫困人口92人。</t>
  </si>
  <si>
    <t>已到位资金0万元，本次申请资金50万元。缺口资金61.26万元。</t>
  </si>
  <si>
    <t>61</t>
  </si>
  <si>
    <t>2019年小丘镇白瓜村焦子河组供水工程</t>
  </si>
  <si>
    <t>供水规模,28m³/d，新建抽水站1座、蓄水池3座,铺设各类管道6116m,安装消毒设备4套</t>
  </si>
  <si>
    <t>白瓜村焦子河组</t>
  </si>
  <si>
    <t>31户/81人</t>
  </si>
  <si>
    <t>72户/260人</t>
  </si>
  <si>
    <t>解决农村饮水安全，受益人口260人，其中贫困户31户，贫困人口81人。</t>
  </si>
  <si>
    <t>62</t>
  </si>
  <si>
    <t>2019年照金镇高尔塬村土坪组供水工程</t>
  </si>
  <si>
    <t>供水规模19m³/d，新建溢流坝1座，新建集水池1座，铺设各类管道3850米，新建泵房2座，安装水泵2台套，消毒设备2套，</t>
  </si>
  <si>
    <t>30/108</t>
  </si>
  <si>
    <t>解决108人的安全饮水问题。</t>
  </si>
  <si>
    <t>已到位资金0万元，本次申请资金100万元。缺口资金10.83万元。</t>
  </si>
  <si>
    <t>63</t>
  </si>
  <si>
    <t>2019年耀州区农村供水工程维修养护项目</t>
  </si>
  <si>
    <t>共维修养护农村供水工程17处</t>
  </si>
  <si>
    <t>铜川市耀州区水务局</t>
  </si>
  <si>
    <t>张涛</t>
  </si>
  <si>
    <t>13571555888</t>
  </si>
  <si>
    <t>1621户/5673人</t>
  </si>
  <si>
    <t>10217户/35758人</t>
  </si>
  <si>
    <t>恢复17处农村供水工程设计功能，延长使用寿命，确保工程正常运行</t>
  </si>
  <si>
    <t>缺口资金200万元</t>
  </si>
  <si>
    <t>64</t>
  </si>
  <si>
    <t>2019年瑶曲镇教场坪村供水工程</t>
  </si>
  <si>
    <t>供水规模72m³/d，新建大口井1座，蓄水池4座，安装各类管道6652m，安装净化设备、消毒设备1台套</t>
  </si>
  <si>
    <t>58户/171人</t>
  </si>
  <si>
    <t>316户/1105人</t>
  </si>
  <si>
    <t>解决农村饮水安全，受益人口1105人，其中贫困户58户，贫困人口171人。</t>
  </si>
  <si>
    <t>65</t>
  </si>
  <si>
    <t>2019年董家河镇土桥村供水工程建设项目</t>
  </si>
  <si>
    <t>14/38</t>
  </si>
  <si>
    <t>254/942</t>
  </si>
  <si>
    <t>解决254户942人的安全饮水问题，其中贫困户14户38人。</t>
  </si>
  <si>
    <t>3.厨房厕所圈舍等改造</t>
  </si>
  <si>
    <t>十、综合保障性扶贫</t>
  </si>
  <si>
    <t>1.享受农村居民最低生活保障</t>
  </si>
  <si>
    <t>2019年农村低保</t>
  </si>
  <si>
    <t>2019年为5679人发放1085.04万元</t>
  </si>
  <si>
    <t>民政局</t>
  </si>
  <si>
    <t>武增虎</t>
  </si>
  <si>
    <t>0919-6189209</t>
  </si>
  <si>
    <t>2.参加城乡居民基本养老保险</t>
  </si>
  <si>
    <t>2019年耀州区城乡居民基本养老保险建档立卡贫困人员参保缴费及待遇领取</t>
  </si>
  <si>
    <t>完成建档立卡未脱贫2617人的缴费补贴13.09万元，贫困人员5222人12个月的养老金发放966.53万元。</t>
  </si>
  <si>
    <t>杨艳莹</t>
  </si>
  <si>
    <t>09192800592</t>
  </si>
  <si>
    <t>参加城乡居民基本养老保险</t>
  </si>
  <si>
    <t>3.享受特困人员救助供养</t>
  </si>
  <si>
    <t>2019年农村特困人员救助</t>
  </si>
  <si>
    <t>2019年为467人发放供养金181.49万元</t>
  </si>
  <si>
    <t>兜底保障脱贫</t>
  </si>
  <si>
    <t>4.接受留守关爱服务</t>
  </si>
  <si>
    <t>5.接受临时救助</t>
  </si>
  <si>
    <t>2019年临时救助</t>
  </si>
  <si>
    <t>2019年为442人发放救助金85.25万元</t>
  </si>
  <si>
    <t>十一、村基础设施</t>
  </si>
  <si>
    <t>1.通村、组路道路硬化及护栏</t>
  </si>
  <si>
    <t>2019年蔡河村联合组通组路工程</t>
  </si>
  <si>
    <t>179户563人</t>
  </si>
  <si>
    <t>2019年文岭村通组路项目</t>
  </si>
  <si>
    <t>185户471人</t>
  </si>
  <si>
    <t>2019年教场坪村闫曲河组通组路硬化项目</t>
  </si>
  <si>
    <t xml:space="preserve">48户 </t>
  </si>
  <si>
    <t>2019年耀州区锦阳路阿姑社村白莲组道路硬化建设项目</t>
  </si>
  <si>
    <t>94户269人</t>
  </si>
  <si>
    <t>改善群众生产生活条件，方便群众出行。</t>
  </si>
  <si>
    <t>改善94户269人生产生活条件，方便群众出行。</t>
  </si>
  <si>
    <t>2019年耀州区锦阳路杨家庄村巷道硬化建设项目</t>
  </si>
  <si>
    <t>55户198人</t>
  </si>
  <si>
    <t>改善55户198人生产生活条件，方便群众出行。</t>
  </si>
  <si>
    <t>2019年耀州区锦阳路水峪村吕坡组道路硬化建设项目</t>
  </si>
  <si>
    <t>56户201人</t>
  </si>
  <si>
    <t>改善56户201人生产生活条件，方便群众出行。</t>
  </si>
  <si>
    <t>2019年耀州区锦阳办阿姑社村苏家店组巷道硬化建设项目</t>
  </si>
  <si>
    <t>0919-6189182</t>
  </si>
  <si>
    <t>728人</t>
  </si>
  <si>
    <t>改善728人生产生活条件，方便群众出行。</t>
  </si>
  <si>
    <t>2019年耀州区瑶曲镇瑶曲村南司马组排水渠修建项目</t>
  </si>
  <si>
    <t>0919-6189183</t>
  </si>
  <si>
    <t>改善216户838人生产生活条件，方便群众出行。</t>
  </si>
  <si>
    <t>2019年耀州区照金镇杨家山村巷道硬化工程</t>
  </si>
  <si>
    <t>杨家山村</t>
  </si>
  <si>
    <t>0919-6189184</t>
  </si>
  <si>
    <t>68户241人</t>
  </si>
  <si>
    <t>改善68户241人生产生活条件，方便群众出行。</t>
  </si>
  <si>
    <t>2019年耀州区照金镇芋园村后芋园组至前芋园组道路硬化工程</t>
  </si>
  <si>
    <t>0919-6189185</t>
  </si>
  <si>
    <t>92户282人</t>
  </si>
  <si>
    <t>改善92户282人生产生活条件，方便群众出行。</t>
  </si>
  <si>
    <t>2019年耀州区小丘镇文岭村通组路建设项目</t>
  </si>
  <si>
    <t>0919-6189186</t>
  </si>
  <si>
    <t>改善169户448人生产生活条件，方便群众出行。</t>
  </si>
  <si>
    <t>2019年耀州区小丘镇白瓜村通组路硬化项目</t>
  </si>
  <si>
    <t>0919-6189187</t>
  </si>
  <si>
    <t>改善185户471人生产生活条件，方便群众出行。</t>
  </si>
  <si>
    <t>2019年瑶曲村至背阴村通组路建设项目</t>
  </si>
  <si>
    <t>交通局</t>
  </si>
  <si>
    <t>雷一亮</t>
  </si>
  <si>
    <t>全部完工</t>
  </si>
  <si>
    <t>2019年五联村通组路建设工程建设项目</t>
  </si>
  <si>
    <t>2019年金马村四组通组路建设工程项目</t>
  </si>
  <si>
    <t>35户90人</t>
  </si>
  <si>
    <t>2019年春林村至曲南组通组路建设项目</t>
  </si>
  <si>
    <t>2019年沟西村通组路建设工程项目</t>
  </si>
  <si>
    <t>33户71人</t>
  </si>
  <si>
    <t>2019年道东村通组道路建设工程项目</t>
  </si>
  <si>
    <t>79户242人</t>
  </si>
  <si>
    <t>2019年柳林村至金山组通组路建设项目</t>
  </si>
  <si>
    <t xml:space="preserve">柳林村   </t>
  </si>
  <si>
    <t>2019年贺家庄村贺庄组道路硬化工程项目</t>
  </si>
  <si>
    <t>204户715人</t>
  </si>
  <si>
    <t>2019年蔡河村巷道硬化工程项目</t>
  </si>
  <si>
    <t>2019年蔡河村田咀巷道硬化工程项目</t>
  </si>
  <si>
    <t>2019年柳林村东石坡组巷道硬化工程项目</t>
  </si>
  <si>
    <t>230户790人</t>
  </si>
  <si>
    <t>2019年五联村道路硬化工程项目</t>
  </si>
  <si>
    <t>2019年葫芦村到窑科村组道路工程建设</t>
  </si>
  <si>
    <t>59户174人</t>
  </si>
  <si>
    <t>2019年白瓜村北河通组公路建设项目</t>
  </si>
  <si>
    <t>2019年瑶曲村南组至北司马组通组路建设项目</t>
  </si>
  <si>
    <t>246户838人</t>
  </si>
  <si>
    <t>2019年瑶曲桥头至杜家山组通组路建设项目</t>
  </si>
  <si>
    <t>381户1116人</t>
  </si>
  <si>
    <t>2019年教场坪村道路建设项目</t>
  </si>
  <si>
    <t>2019年教场坪村桑木渠村至疙瘩组通组路建设项目</t>
  </si>
  <si>
    <t>2019年芋园村组道路工程建设项目</t>
  </si>
  <si>
    <t>325户1021人</t>
  </si>
  <si>
    <t>2019年瑶曲镇桑木渠村通组路工程</t>
  </si>
  <si>
    <t>通组路7.5公里</t>
  </si>
  <si>
    <t>桑木渠村</t>
  </si>
  <si>
    <t>77户171人</t>
  </si>
  <si>
    <t>234户789人</t>
  </si>
  <si>
    <t>改善生活生产条件，方便群众出行。</t>
  </si>
  <si>
    <t>2019年小丘镇白瓜村通村公路小修工程</t>
  </si>
  <si>
    <t>通村路修补1公里</t>
  </si>
  <si>
    <t>172户485人</t>
  </si>
  <si>
    <t>529户1613人</t>
  </si>
  <si>
    <t>2019年瑶曲镇瑶曲村南台组水毁修复工程</t>
  </si>
  <si>
    <t>水毁修复</t>
  </si>
  <si>
    <t>19户55人</t>
  </si>
  <si>
    <t>47户165人</t>
  </si>
  <si>
    <t>2019年石柱镇修文村、龙首村文墓路水毁修复</t>
  </si>
  <si>
    <t>14户42人</t>
  </si>
  <si>
    <t>165户613人</t>
  </si>
  <si>
    <t>2019年小丘镇孟虎村通村公路修补及水毁修复</t>
  </si>
  <si>
    <t>49户135人</t>
  </si>
  <si>
    <t>172户559人</t>
  </si>
  <si>
    <t>2019年庙湾镇蔡河村曲南组通村公路修补工程</t>
  </si>
  <si>
    <t>123户456人</t>
  </si>
  <si>
    <t>2019年关庄镇杨原村耀柳路至杨原村通村公路“油返砂”工程</t>
  </si>
  <si>
    <t>道路修补4.6km</t>
  </si>
  <si>
    <t>杨原村</t>
  </si>
  <si>
    <t>3户9人</t>
  </si>
  <si>
    <t>272户882人</t>
  </si>
  <si>
    <t>改善272户882人生活生产条件，方便群众出行。</t>
  </si>
  <si>
    <t>2019年照金镇照金村耀旬路至崾岘梁通村公路“油返砂”工程</t>
  </si>
  <si>
    <t>道路修补5.8km</t>
  </si>
  <si>
    <t>14户84人</t>
  </si>
  <si>
    <t>428户1606人</t>
  </si>
  <si>
    <t>改善428户1606人生活生产条件，方便群众出行。</t>
  </si>
  <si>
    <t>2019年照金镇杨山村至陈家坡通村公路“油返砂”工程</t>
  </si>
  <si>
    <t>28户102人</t>
  </si>
  <si>
    <t>39户168人</t>
  </si>
  <si>
    <t>改善39户168人生活生产条件，方便群众出行。</t>
  </si>
  <si>
    <t>2.通生产用电</t>
  </si>
  <si>
    <t>3.通生活用电</t>
  </si>
  <si>
    <t>铜川耀州0.4KV马吉村配电网升级改造工程</t>
  </si>
  <si>
    <t>新建综合配电箱1面，新建380V架空线路2110米，改造380V架空线2809米，新建220V架空线路59米，改造220V架空线路341米，新立电杆共79根。</t>
  </si>
  <si>
    <t>耀州电力局</t>
  </si>
  <si>
    <t>黄军锋</t>
  </si>
  <si>
    <t>0919-3453028</t>
  </si>
  <si>
    <t>76/240</t>
  </si>
  <si>
    <t>381/1344</t>
  </si>
  <si>
    <t>提升农网整体水平,完善了农村电网架构，进一步优化点力供给结构，为农业生产提供更可靠地电力供应。</t>
  </si>
  <si>
    <t>实施改造后供电可靠性达到99.85%</t>
  </si>
  <si>
    <t>2019年铜川耀州0.4KV贾曲河村配电网升级改造工程</t>
  </si>
  <si>
    <t>新建及改造100KVA配电变压器2套；新建10kV架空线路751米，新建380V架空线路560米，改造380V架空线路7531米，改造220V架空线路2574米，新立电杆27根。</t>
  </si>
  <si>
    <t>192/626</t>
  </si>
  <si>
    <t>360/1117</t>
  </si>
  <si>
    <t>4.光纤宽带接入</t>
  </si>
  <si>
    <t>5.产业路</t>
  </si>
  <si>
    <t>铜川市耀州区2019年度统筹整合资金生产路建设项目瑶曲镇金元村生产路建设项目</t>
  </si>
  <si>
    <t>区扶贫开发局</t>
  </si>
  <si>
    <t>李根利</t>
  </si>
  <si>
    <t>09196603081</t>
  </si>
  <si>
    <t>完成建设任务</t>
  </si>
  <si>
    <t>铜川市耀州区2019年度统筹整合资金生产路建设项目瑶曲镇贾曲河村生产路建设项目</t>
  </si>
  <si>
    <t>铜川市耀州区2019年度统筹整合资金生产路建设项目庙湾镇蔡河村生产路建设项目</t>
  </si>
  <si>
    <t>雷桂花</t>
  </si>
  <si>
    <t>68/241</t>
  </si>
  <si>
    <t>铜川市耀州区2019年度统筹整合资金生产路建设项目庙湾镇五联村生产路建设项目</t>
  </si>
  <si>
    <t>铜川市耀州区2019年度统筹整合资金生产路建设项目小丘镇文岭村生产路建设项目</t>
  </si>
  <si>
    <t>任卫兵</t>
  </si>
  <si>
    <t>铜川市耀州区2019年度统筹整合资金生产路建设项目小丘镇白瓜村生产路建设项目</t>
  </si>
  <si>
    <t>贾余良</t>
  </si>
  <si>
    <t>66/210</t>
  </si>
  <si>
    <t>铜川市耀州区2019年度统筹整合资金生产路建设项目照金镇高尔塬村生产路建设项目</t>
  </si>
  <si>
    <t>在今年真</t>
  </si>
  <si>
    <t>179/563</t>
  </si>
  <si>
    <t>铜川市耀州区2019年度统筹整合资金生产路建设项目照金镇代子村生产路建设项目</t>
  </si>
  <si>
    <t>赵东</t>
  </si>
  <si>
    <t>169/448</t>
  </si>
  <si>
    <t>铜川市耀州区2019年度统筹整合资金生产路建设项目照金镇杨家山村生产路建设项目</t>
  </si>
  <si>
    <t>185/471</t>
  </si>
  <si>
    <t>铜川市耀州区2019年度统筹整合资金生产路建设项目孙塬镇文昌村生产路建设项目</t>
  </si>
  <si>
    <t>陈思盈</t>
  </si>
  <si>
    <t>30/79</t>
  </si>
  <si>
    <t>2019年金元村通组砂石路建设</t>
  </si>
  <si>
    <t>2019年北梁村砂石路建设</t>
  </si>
  <si>
    <t>李伟</t>
  </si>
  <si>
    <t>32户98人</t>
  </si>
  <si>
    <t>2019年孝慈村巷道硬化项目</t>
  </si>
  <si>
    <t>刘元稳</t>
  </si>
  <si>
    <t>2019年上安村生产路建设</t>
  </si>
  <si>
    <t>左战社</t>
  </si>
  <si>
    <t>71户297人</t>
  </si>
  <si>
    <t>2019年马咀村生产路硬化</t>
  </si>
  <si>
    <t>周六纪</t>
  </si>
  <si>
    <t>31户103人</t>
  </si>
  <si>
    <t>6.其他</t>
  </si>
  <si>
    <t>2019年关庄镇树林村垃圾处理、污水处理设施项目</t>
  </si>
  <si>
    <t>袁兴旺</t>
  </si>
  <si>
    <t>69户224人</t>
  </si>
  <si>
    <t>改善69户224人生产生活条件，方便群众出行。</t>
  </si>
  <si>
    <t>2019年关庄镇道东村巷道硬化工程建设项目</t>
  </si>
  <si>
    <t xml:space="preserve">关庄镇 </t>
  </si>
  <si>
    <t xml:space="preserve">道东村 </t>
  </si>
  <si>
    <t>47户169人</t>
  </si>
  <si>
    <t>改善47户169人生产生活条件，方便群众出行。</t>
  </si>
  <si>
    <t>2019年关庄镇树林村小型公益基础设施项目</t>
  </si>
  <si>
    <t>安涛</t>
  </si>
  <si>
    <t>2019年照金镇北梁村巷道硬化工程建设项目</t>
  </si>
  <si>
    <t>118户442人</t>
  </si>
  <si>
    <t>改善39户167人生产生活条件，方便群众出行。</t>
  </si>
  <si>
    <t>2019年瑶曲镇瑶曲村巷道亮化工程</t>
  </si>
  <si>
    <t xml:space="preserve">主要建设内容：安装太阳能路灯68盏。
主要工程量：土方开挖105.36m3、土方回填15.8m3、 现浇C20混凝土60.96m3、M7.5浆砌砖30.6 m3、制作钢筋428kg。
</t>
  </si>
  <si>
    <t>瑶曲镇瑶曲村</t>
  </si>
  <si>
    <t>刘星</t>
  </si>
  <si>
    <t>改善519户生产生活条件，方便群众出行。</t>
  </si>
  <si>
    <t>2019石柱镇马咀村韩古庄组亮化工程</t>
  </si>
  <si>
    <t xml:space="preserve">主要建设内容：安装太阳能路灯40盏。
主要工程量：土方开挖54.36m3、土方回填8.15m3、C20混凝土面层30.0 m3，M10浆砌砖18.0m3,钢筋制安242.0kg。
</t>
  </si>
  <si>
    <t>石柱镇马咀村</t>
  </si>
  <si>
    <t>改善1200户生产生活条件，方便群众出行。</t>
  </si>
  <si>
    <t>2019年关庄镇稠桑亮化工程</t>
  </si>
  <si>
    <t>安装太阳能路灯71盏。</t>
  </si>
  <si>
    <t>9关庄镇稠桑村</t>
  </si>
  <si>
    <t>2019年的石柱镇龙首村安里组花椒栽植工程</t>
  </si>
  <si>
    <t xml:space="preserve">项目规模：建设高标准花椒园600亩。
主要工程量：栽花椒树苗36000株，穴状整地36000个、初次浇水1620m3。
</t>
  </si>
  <si>
    <t>石柱镇龙首村</t>
  </si>
  <si>
    <t>改善545户生产生活条件，方便群众出行。</t>
  </si>
  <si>
    <t>2019关庄镇柏树塬果园建设工程</t>
  </si>
  <si>
    <t xml:space="preserve">项目规模：建设高标准苹果果园169亩。
主要工程量：栽植苹果树苗14323株、土方开挖1318.68m3、人工回填土方1318.68m3、立水泥桩3202个、铁丝3285.75kg、定苗竹竿14323根、初次浇水716.13m3。
</t>
  </si>
  <si>
    <t>关庄镇柏树塬村</t>
  </si>
  <si>
    <t>改善1697户生产生活条件，方便群众出行。</t>
  </si>
  <si>
    <t>2019年关庄镇柏树塬村支前河组巷道硬化绿化工程</t>
  </si>
  <si>
    <t xml:space="preserve">主要建设内容：硬化巷道637.0m，实施道路绿化150 m2。
主要工程量：土方开挖864.77m3，土方回填114.66m3，3:7灰土垫层393.08m3，原土夯实1309.2 m3，现浇C25混凝土357.03m3，新建伸缩缝53.55m2，安装道沿212.0m、锌钢围栏212.0m、栽植红叶李24柱、栽植冬青125m2。
</t>
  </si>
  <si>
    <t>2019年石柱镇西古村生产路工程</t>
  </si>
  <si>
    <t>硬化生产道路1537m。挖土2028.84m3，土方回填276.66m3，3:7灰土垫层922.2m3，原土夯实2459.2m3，现浇C25混凝土829.98m3，新建伸缩缝92.22m2。</t>
  </si>
  <si>
    <t>石柱镇西古村</t>
  </si>
  <si>
    <t>改善812户生产生活条件，方便群众出行。</t>
  </si>
  <si>
    <t>2019年锦阳路街道张郝村巷道硬化及亮化工程</t>
  </si>
  <si>
    <t xml:space="preserve">硬化巷道494m、新建D30U型C15排水渠150m、安装路灯太阳能路灯13盏（9m高2盏、6m高11盏）。
挖土741.27m3，土方回填100.91m3，3:7灰土垫层307.65m3，原土夯实1090.40m3，现浇C25混凝土280.26m3，现浇C20混凝土10.61m3，现浇C15混凝土9.41m3，M7.5浆砌砖5.85 m3，安装砼盖板250块、新建伸缩缝31.71m2。
</t>
  </si>
  <si>
    <t>锦阳路街道张郝村</t>
  </si>
  <si>
    <t>改善937户生产生活条件，方便群众出行。</t>
  </si>
  <si>
    <t>2019年石柱镇马咀村村容村貌治理工程</t>
  </si>
  <si>
    <t xml:space="preserve">新建M10浆砌砖挡墙348m，现浇砼排水渠106m、铺设D300砼管道8m, φ75PVC管58m。土方开挖467.0m3、土方回填136.67m3、3:7灰土垫层127.5m3、原土夯实125.4m3、M10浆砌砖406.6 m3、现浇C20混凝土8.4 m3，安装钢筋砼盖板177块，现浇C25混凝土1.44m3，铺设铺设D300砼管道8m，φ75PVC管58m。
</t>
  </si>
  <si>
    <t>改善1378户生产生活条件，方便群众出行。</t>
  </si>
  <si>
    <t>2019年关庄镇柏树塬南村组蓄水池工程</t>
  </si>
  <si>
    <t xml:space="preserve">主要建设内容：新建100 m3钢筋砼蓄水池1座、新建闸阀井1座、安装D110PE管20m。
主要工程量：拆除砼39.62m3、拆除原灰土38.95m3、清淤30.5m3，土方开挖125.0m3，土方回填87.0m3，3:7灰土垫层38.95m3，现浇C25混凝土34.7m3，现浇现浇C15混凝土4.92m3。
</t>
  </si>
  <si>
    <t>改善111户340人生产生活条件，方便群众出行。</t>
  </si>
  <si>
    <t>2019年耀州区小丘镇白瓜村前槽组基础设施改造提升建设项目</t>
  </si>
  <si>
    <t>改造房屋门前地面525.2㎡，绿化及花园1187.3㎡，人行道铺砖396.5㎡，挡土墙230.1m，排水渠518.21m，文化墙158m，外墙粉刷3414.9㎡</t>
  </si>
  <si>
    <t>白瓜村前槽组</t>
  </si>
  <si>
    <t>小丘镇政府</t>
  </si>
  <si>
    <t>封振涛</t>
  </si>
  <si>
    <t>09196911011</t>
  </si>
  <si>
    <t>45/123</t>
  </si>
  <si>
    <t>改善45户123人生产生活条件，方便群众出行。</t>
  </si>
  <si>
    <t>2019年耀州区小丘镇原党村二组道路改造项目</t>
  </si>
  <si>
    <t>改造提升道路200米，道路宽6米。道路给排水。</t>
  </si>
  <si>
    <t>34/141</t>
  </si>
  <si>
    <t>37/141</t>
  </si>
  <si>
    <t>7.小型农田水利设施</t>
  </si>
  <si>
    <t>2019年铜川市耀州区2018年水利发展资金农田水利设施项目</t>
  </si>
  <si>
    <t>计划发展节灌面积4315亩，新建雍水堰1座、渗渠3座、渗井1座，新建蓄水池11座、井房1座、泵房4座、过滤间9座。配套变压器5台、变频柜5面，离心+叠片过滤器5套，砂石+叠片过滤器4套。铺设输水管道11.836km，田间管道109.66km等设施。</t>
  </si>
  <si>
    <t>石柱镇\小丘镇\关庄镇、锦阳办</t>
  </si>
  <si>
    <t>乙社、克坊、王益村、龙首、寇家塬、神湫等村</t>
  </si>
  <si>
    <t>仇林林</t>
  </si>
  <si>
    <t>0919-6181032</t>
  </si>
  <si>
    <t xml:space="preserve">45户/200人 </t>
  </si>
  <si>
    <t>1120户、4500</t>
  </si>
  <si>
    <t>为1120户群众实施节水灌溉项目，促进产业增收</t>
  </si>
  <si>
    <t>2019年完成建设任务。</t>
  </si>
  <si>
    <t xml:space="preserve"> 2019年铜川市耀州区高尔塬水库灌区干支渠节水配套改造项目</t>
  </si>
  <si>
    <t>改造塬面干渠段、东支渠和西支渠,配备量水设施及信息化设施等</t>
  </si>
  <si>
    <t>小丘镇高尔塬灌区</t>
  </si>
  <si>
    <t>450户/1575人</t>
  </si>
  <si>
    <t>5330户24000</t>
  </si>
  <si>
    <t>为5330户群众实施节水灌溉项目，促进产业增收</t>
  </si>
  <si>
    <t>2020年完成建设任务。</t>
  </si>
  <si>
    <t>2019年铜川市耀州区2018年深度贫困村基础设施项目照金镇芋园（五峰）村高效节水灌溉工程</t>
  </si>
  <si>
    <t>维养库3处、堤防4处、淤地坝2处，设施30处及周边农田修复</t>
  </si>
  <si>
    <t>五峰村</t>
  </si>
  <si>
    <t>90人25户</t>
  </si>
  <si>
    <t>30户/120人</t>
  </si>
  <si>
    <t>为30户群众实施节水灌溉项目，促进产业增收</t>
  </si>
  <si>
    <t>483亩2019年完成建设任务。</t>
  </si>
  <si>
    <t>（2019年）2018年度农业水价改革项目</t>
  </si>
  <si>
    <t>计划改革灌区灌溉面积0.6万亩，涉及计量设施改造、配套设施改造提升。</t>
  </si>
  <si>
    <t>高尔塬灌区</t>
  </si>
  <si>
    <t>23户90人</t>
  </si>
  <si>
    <t>2200户、8000人</t>
  </si>
  <si>
    <t>为2200户群众实施节水灌溉项目，促进产业增收</t>
  </si>
  <si>
    <t>国家水土保持重点工程耀州区2019年贾曲河小流域综合治理工程</t>
  </si>
  <si>
    <t>治理水土流失面积24km2，其中：梯田改造面积103.75hm2，营造水土保持林78.68 hm2，经济林57.97 hm2，封禁措施1956.16 hm2，封禁围栏15000m，封禁告示牌6座，保土耕作203.73 hm2，修建水窖15座，田间道路5.53km，文化宣传墙2400m2，垃圾清运箱25个。</t>
  </si>
  <si>
    <t>瑶曲村、教场坪村、车洼村</t>
  </si>
  <si>
    <t>治理水土流失，保护生态环境</t>
  </si>
  <si>
    <r>
      <rPr>
        <sz val="12"/>
        <rFont val="仿宋"/>
        <family val="3"/>
        <charset val="134"/>
      </rPr>
      <t>治理水土流失面积24km</t>
    </r>
    <r>
      <rPr>
        <vertAlign val="superscript"/>
        <sz val="12"/>
        <rFont val="仿宋"/>
        <family val="3"/>
        <charset val="134"/>
      </rPr>
      <t>2</t>
    </r>
    <r>
      <rPr>
        <sz val="12"/>
        <rFont val="仿宋"/>
        <family val="3"/>
        <charset val="134"/>
      </rPr>
      <t>，</t>
    </r>
  </si>
  <si>
    <t>2019年耀州区贾曲河生态清洁小流域综合治理工程</t>
  </si>
  <si>
    <t>水平梯田改造、经济林栽植、乡村环境综合治理</t>
  </si>
  <si>
    <t>建成宜居型清洁小流域1条</t>
  </si>
  <si>
    <t>2019年小型农田水利设施维修养护项目</t>
  </si>
  <si>
    <t>庙湾镇 小丘镇</t>
  </si>
  <si>
    <t>蔡河村、白瓜村等</t>
  </si>
  <si>
    <t>500户</t>
  </si>
  <si>
    <t>恢复水利设施设计供水能力，保障5000余贫困人口粮食安全。</t>
  </si>
  <si>
    <t>维养水库3处、堤防4处、淤地坝2处，设施30处</t>
  </si>
  <si>
    <t>2019年芋园村五峰搬迁点河道拦水坝建设项目</t>
  </si>
  <si>
    <t>发展养殖产业，带动贫困群众92户282人增收。</t>
  </si>
  <si>
    <r>
      <rPr>
        <sz val="12"/>
        <rFont val="仿宋"/>
        <family val="3"/>
        <charset val="134"/>
      </rPr>
      <t>建设拦水坝308m</t>
    </r>
    <r>
      <rPr>
        <sz val="12"/>
        <rFont val="宋体"/>
        <family val="3"/>
        <charset val="134"/>
      </rPr>
      <t>³</t>
    </r>
    <r>
      <rPr>
        <sz val="12"/>
        <rFont val="仿宋"/>
        <family val="3"/>
        <charset val="134"/>
      </rPr>
      <t>、边坡修整1450㎡</t>
    </r>
  </si>
  <si>
    <t>十二、村公共服务</t>
  </si>
  <si>
    <t>1.规划保留的村小学改造</t>
  </si>
  <si>
    <t>2.标准化卫生室</t>
  </si>
  <si>
    <t>2019年苏陕贫困村卫生室标准化建设</t>
  </si>
  <si>
    <t>完成4个贫困村标准化卫生室建设</t>
  </si>
  <si>
    <t>卫健局</t>
  </si>
  <si>
    <t>区卫健局</t>
  </si>
  <si>
    <t>刘向阳</t>
  </si>
  <si>
    <t>0919-6189191</t>
  </si>
  <si>
    <t>民生保障类项目</t>
  </si>
  <si>
    <t>完成建设，投入使用</t>
  </si>
  <si>
    <t>3.幼儿园建设</t>
  </si>
  <si>
    <t>4.村级文化活动广场</t>
  </si>
  <si>
    <t>十三、项目管理费</t>
  </si>
  <si>
    <t>2019年城乡统筹办扶贫项目管理费</t>
  </si>
  <si>
    <t>贺耀国</t>
  </si>
  <si>
    <t>598户1642人</t>
  </si>
  <si>
    <t>598户1675人</t>
  </si>
  <si>
    <t>完成2019年7个统筹整合资金贫困村基础设施项目，改善7个村生产生活条件，方便群众出行</t>
  </si>
  <si>
    <t>附件1</t>
  </si>
  <si>
    <t>铜川市耀州区   2019  年度脱贫攻坚项目库汇总表</t>
  </si>
  <si>
    <t>序号</t>
  </si>
  <si>
    <t>项目个数</t>
  </si>
  <si>
    <t>项目预算总投资</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</si>
  <si>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</si>
  <si>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</si>
  <si>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</si>
  <si>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</si>
  <si>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</si>
  <si>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</si>
  <si>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</si>
  <si>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</si>
  <si>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</si>
  <si>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</si>
  <si>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1.种植养殖加工服务</t>
  </si>
  <si>
    <t>公益岗位</t>
  </si>
  <si>
    <r>
      <t xml:space="preserve">铜川市耀州区 </t>
    </r>
    <r>
      <rPr>
        <u/>
        <sz val="28"/>
        <rFont val="方正小标宋简体"/>
        <family val="4"/>
        <charset val="134"/>
      </rPr>
      <t xml:space="preserve">  2019   </t>
    </r>
    <r>
      <rPr>
        <sz val="28"/>
        <rFont val="方正小标宋简体"/>
        <family val="4"/>
        <charset val="134"/>
      </rPr>
      <t>年度脱贫攻坚项目库明细表</t>
    </r>
    <phoneticPr fontId="40" type="noConversion"/>
  </si>
</sst>
</file>

<file path=xl/styles.xml><?xml version="1.0" encoding="utf-8"?>
<styleSheet xmlns="http://schemas.openxmlformats.org/spreadsheetml/2006/main">
  <numFmts count="2">
    <numFmt numFmtId="178" formatCode="0.00_ "/>
    <numFmt numFmtId="179" formatCode="0.0000_ "/>
  </numFmts>
  <fonts count="41">
    <font>
      <sz val="11"/>
      <color theme="1"/>
      <name val="等线"/>
      <charset val="134"/>
      <scheme val="minor"/>
    </font>
    <font>
      <sz val="12"/>
      <color theme="1"/>
      <name val="黑体"/>
      <family val="3"/>
      <charset val="134"/>
    </font>
    <font>
      <sz val="10"/>
      <color theme="1"/>
      <name val="黑体"/>
      <family val="3"/>
      <charset val="134"/>
    </font>
    <font>
      <b/>
      <sz val="11"/>
      <color theme="1"/>
      <name val="等线"/>
      <charset val="134"/>
      <scheme val="minor"/>
    </font>
    <font>
      <sz val="11"/>
      <name val="等线"/>
      <charset val="134"/>
      <scheme val="minor"/>
    </font>
    <font>
      <sz val="14"/>
      <color theme="1"/>
      <name val="仿宋"/>
      <family val="3"/>
      <charset val="134"/>
    </font>
    <font>
      <sz val="20"/>
      <color theme="1"/>
      <name val="方正小标宋简体"/>
      <family val="4"/>
      <charset val="134"/>
    </font>
    <font>
      <sz val="20"/>
      <name val="方正小标宋简体"/>
      <family val="4"/>
      <charset val="134"/>
    </font>
    <font>
      <sz val="12"/>
      <name val="黑体"/>
      <family val="3"/>
      <charset val="134"/>
    </font>
    <font>
      <sz val="10"/>
      <name val="黑体"/>
      <family val="3"/>
      <charset val="134"/>
    </font>
    <font>
      <sz val="10"/>
      <name val="仿宋"/>
      <family val="3"/>
      <charset val="134"/>
    </font>
    <font>
      <b/>
      <sz val="10"/>
      <name val="仿宋"/>
      <family val="3"/>
      <charset val="134"/>
    </font>
    <font>
      <sz val="10"/>
      <color theme="1"/>
      <name val="仿宋"/>
      <family val="3"/>
      <charset val="134"/>
    </font>
    <font>
      <sz val="10"/>
      <color indexed="8"/>
      <name val="仿宋"/>
      <family val="3"/>
      <charset val="134"/>
    </font>
    <font>
      <b/>
      <sz val="10"/>
      <color indexed="8"/>
      <name val="仿宋"/>
      <family val="3"/>
      <charset val="134"/>
    </font>
    <font>
      <sz val="11"/>
      <color rgb="FFFF0000"/>
      <name val="等线"/>
      <charset val="134"/>
      <scheme val="minor"/>
    </font>
    <font>
      <sz val="12"/>
      <name val="仿宋"/>
      <family val="3"/>
      <charset val="134"/>
    </font>
    <font>
      <sz val="14"/>
      <color theme="1"/>
      <name val="等线"/>
      <charset val="134"/>
      <scheme val="minor"/>
    </font>
    <font>
      <sz val="14"/>
      <name val="仿宋"/>
      <family val="3"/>
      <charset val="134"/>
    </font>
    <font>
      <sz val="12"/>
      <name val="Arial"/>
      <family val="2"/>
    </font>
    <font>
      <sz val="28"/>
      <name val="方正小标宋简体"/>
      <family val="4"/>
      <charset val="134"/>
    </font>
    <font>
      <sz val="16"/>
      <name val="黑体"/>
      <family val="3"/>
      <charset val="134"/>
    </font>
    <font>
      <b/>
      <sz val="14"/>
      <name val="仿宋"/>
      <family val="3"/>
      <charset val="134"/>
    </font>
    <font>
      <b/>
      <sz val="12"/>
      <name val="黑体"/>
      <family val="3"/>
      <charset val="134"/>
    </font>
    <font>
      <b/>
      <sz val="12"/>
      <name val="仿宋"/>
      <family val="3"/>
      <charset val="134"/>
    </font>
    <font>
      <sz val="12"/>
      <color theme="1"/>
      <name val="仿宋"/>
      <family val="3"/>
      <charset val="134"/>
    </font>
    <font>
      <sz val="10"/>
      <name val="Courier New"/>
      <family val="3"/>
    </font>
    <font>
      <sz val="10"/>
      <name val="宋体"/>
      <family val="3"/>
      <charset val="134"/>
    </font>
    <font>
      <sz val="12"/>
      <color rgb="FF000000"/>
      <name val="FangSong"/>
      <family val="1"/>
    </font>
    <font>
      <b/>
      <sz val="12"/>
      <color rgb="FF000000"/>
      <name val="仿宋"/>
      <family val="3"/>
      <charset val="134"/>
    </font>
    <font>
      <b/>
      <sz val="12"/>
      <color rgb="FF000000"/>
      <name val="FangSong"/>
      <family val="3"/>
    </font>
    <font>
      <sz val="8"/>
      <name val="仿宋"/>
      <family val="3"/>
      <charset val="134"/>
    </font>
    <font>
      <sz val="12"/>
      <name val="宋体"/>
      <family val="3"/>
      <charset val="134"/>
    </font>
    <font>
      <sz val="14"/>
      <name val="华文仿宋"/>
      <family val="3"/>
      <charset val="134"/>
    </font>
    <font>
      <sz val="12"/>
      <color rgb="FF000000"/>
      <name val="仿宋"/>
      <family val="3"/>
      <charset val="134"/>
    </font>
    <font>
      <sz val="10"/>
      <color rgb="FF000000"/>
      <name val="Microsoft YaHei"/>
      <family val="1"/>
    </font>
    <font>
      <sz val="11"/>
      <color theme="1"/>
      <name val="等线"/>
      <charset val="134"/>
      <scheme val="minor"/>
    </font>
    <font>
      <u/>
      <sz val="28"/>
      <name val="方正小标宋简体"/>
      <family val="4"/>
      <charset val="134"/>
    </font>
    <font>
      <vertAlign val="superscript"/>
      <sz val="12"/>
      <name val="仿宋"/>
      <family val="3"/>
      <charset val="134"/>
    </font>
    <font>
      <sz val="12"/>
      <color rgb="FF000000"/>
      <name val="FangSong"/>
      <family val="3"/>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FFFFFF"/>
      </top>
      <bottom style="thin">
        <color rgb="FF000000"/>
      </bottom>
      <diagonal/>
    </border>
    <border>
      <left style="thin">
        <color rgb="FF000000"/>
      </left>
      <right style="medium">
        <color rgb="FF000000"/>
      </right>
      <top style="thin">
        <color rgb="FF000000"/>
      </top>
      <bottom style="thin">
        <color rgb="FF000000"/>
      </bottom>
      <diagonal/>
    </border>
  </borders>
  <cellStyleXfs count="4">
    <xf numFmtId="0" fontId="0" fillId="0" borderId="0">
      <alignment vertical="center"/>
    </xf>
    <xf numFmtId="0" fontId="36" fillId="0" borderId="0">
      <alignment vertical="center"/>
    </xf>
    <xf numFmtId="0" fontId="32" fillId="0" borderId="0"/>
    <xf numFmtId="0" fontId="36" fillId="0" borderId="0">
      <alignment vertical="center"/>
    </xf>
  </cellStyleXfs>
  <cellXfs count="161">
    <xf numFmtId="0" fontId="0" fillId="0" borderId="0" xfId="0">
      <alignment vertical="center"/>
    </xf>
    <xf numFmtId="178" fontId="1" fillId="0" borderId="0" xfId="0" applyNumberFormat="1" applyFont="1">
      <alignment vertical="center"/>
    </xf>
    <xf numFmtId="178" fontId="2" fillId="0" borderId="0" xfId="0" applyNumberFormat="1" applyFont="1">
      <alignment vertical="center"/>
    </xf>
    <xf numFmtId="178" fontId="0" fillId="2" borderId="0" xfId="0" applyNumberFormat="1" applyFont="1" applyFill="1">
      <alignment vertical="center"/>
    </xf>
    <xf numFmtId="178" fontId="3" fillId="2" borderId="0" xfId="0" applyNumberFormat="1" applyFont="1" applyFill="1">
      <alignment vertical="center"/>
    </xf>
    <xf numFmtId="178" fontId="0" fillId="2" borderId="0" xfId="0" applyNumberFormat="1" applyFill="1">
      <alignment vertical="center"/>
    </xf>
    <xf numFmtId="178" fontId="0" fillId="0" borderId="0" xfId="0" applyNumberFormat="1">
      <alignment vertical="center"/>
    </xf>
    <xf numFmtId="49" fontId="0" fillId="0" borderId="0" xfId="0" applyNumberFormat="1">
      <alignment vertical="center"/>
    </xf>
    <xf numFmtId="179" fontId="4" fillId="2" borderId="0" xfId="0" applyNumberFormat="1" applyFont="1" applyFill="1">
      <alignment vertical="center"/>
    </xf>
    <xf numFmtId="179" fontId="0" fillId="0" borderId="0" xfId="0" applyNumberFormat="1">
      <alignment vertical="center"/>
    </xf>
    <xf numFmtId="178" fontId="6" fillId="0" borderId="0" xfId="0" applyNumberFormat="1" applyFont="1" applyAlignment="1">
      <alignment horizontal="center" vertical="center"/>
    </xf>
    <xf numFmtId="49" fontId="6" fillId="0" borderId="0" xfId="0" applyNumberFormat="1" applyFont="1" applyAlignment="1">
      <alignment horizontal="center" vertical="center"/>
    </xf>
    <xf numFmtId="179" fontId="7" fillId="2" borderId="0" xfId="0" applyNumberFormat="1" applyFont="1" applyFill="1" applyAlignment="1">
      <alignment horizontal="center" vertical="center"/>
    </xf>
    <xf numFmtId="178" fontId="1" fillId="0" borderId="1" xfId="0" applyNumberFormat="1" applyFont="1" applyBorder="1" applyAlignment="1">
      <alignment vertical="center"/>
    </xf>
    <xf numFmtId="179" fontId="9" fillId="2" borderId="3" xfId="0" applyNumberFormat="1" applyFont="1" applyFill="1" applyBorder="1" applyAlignment="1">
      <alignment horizontal="center" vertical="center"/>
    </xf>
    <xf numFmtId="178" fontId="9" fillId="0" borderId="3" xfId="0" applyNumberFormat="1" applyFont="1" applyBorder="1" applyAlignment="1">
      <alignment horizontal="center" vertical="center" wrapText="1"/>
    </xf>
    <xf numFmtId="179" fontId="9"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178" fontId="10" fillId="2" borderId="3" xfId="0" applyNumberFormat="1" applyFont="1" applyFill="1" applyBorder="1" applyAlignment="1">
      <alignment horizontal="center" vertical="center"/>
    </xf>
    <xf numFmtId="178" fontId="11" fillId="2" borderId="3" xfId="0" applyNumberFormat="1" applyFont="1" applyFill="1" applyBorder="1" applyAlignment="1">
      <alignment horizontal="center" vertical="center" wrapText="1"/>
    </xf>
    <xf numFmtId="49" fontId="4" fillId="0" borderId="3" xfId="0" applyNumberFormat="1" applyFont="1" applyBorder="1" applyAlignment="1">
      <alignment horizontal="center" vertical="center"/>
    </xf>
    <xf numFmtId="179" fontId="4" fillId="2" borderId="3" xfId="0" applyNumberFormat="1" applyFont="1" applyFill="1" applyBorder="1" applyAlignment="1">
      <alignment horizontal="center" vertical="center"/>
    </xf>
    <xf numFmtId="178" fontId="4" fillId="0" borderId="3" xfId="0" applyNumberFormat="1" applyFont="1" applyBorder="1" applyAlignment="1">
      <alignment horizontal="center" vertical="center"/>
    </xf>
    <xf numFmtId="179" fontId="4" fillId="0" borderId="3" xfId="0" applyNumberFormat="1" applyFont="1" applyBorder="1" applyAlignment="1">
      <alignment horizontal="center" vertical="center"/>
    </xf>
    <xf numFmtId="0" fontId="10" fillId="2" borderId="3" xfId="0" applyNumberFormat="1" applyFont="1" applyFill="1" applyBorder="1" applyAlignment="1">
      <alignment horizontal="center" vertical="center"/>
    </xf>
    <xf numFmtId="178" fontId="11" fillId="2" borderId="3" xfId="0" applyNumberFormat="1" applyFont="1" applyFill="1" applyBorder="1" applyAlignment="1">
      <alignment horizontal="left" vertical="center"/>
    </xf>
    <xf numFmtId="178" fontId="10" fillId="2" borderId="3" xfId="0" applyNumberFormat="1" applyFont="1" applyFill="1" applyBorder="1" applyAlignment="1">
      <alignment horizontal="left" vertical="center" wrapText="1"/>
    </xf>
    <xf numFmtId="0" fontId="12" fillId="2" borderId="3" xfId="0" applyNumberFormat="1" applyFont="1" applyFill="1" applyBorder="1" applyAlignment="1">
      <alignment horizontal="center" vertical="center"/>
    </xf>
    <xf numFmtId="178" fontId="13" fillId="2" borderId="3" xfId="0" applyNumberFormat="1" applyFont="1" applyFill="1" applyBorder="1" applyAlignment="1">
      <alignment horizontal="left" vertical="center" wrapText="1"/>
    </xf>
    <xf numFmtId="49" fontId="0" fillId="0" borderId="3" xfId="0" applyNumberFormat="1" applyBorder="1" applyAlignment="1">
      <alignment horizontal="center" vertical="center"/>
    </xf>
    <xf numFmtId="178" fontId="0" fillId="0" borderId="3" xfId="0" applyNumberFormat="1" applyBorder="1" applyAlignment="1">
      <alignment horizontal="center" vertical="center"/>
    </xf>
    <xf numFmtId="179" fontId="0" fillId="0" borderId="3" xfId="0" applyNumberFormat="1" applyBorder="1" applyAlignment="1">
      <alignment horizontal="center" vertical="center"/>
    </xf>
    <xf numFmtId="178" fontId="10" fillId="2" borderId="3" xfId="0" applyNumberFormat="1" applyFont="1" applyFill="1" applyBorder="1" applyAlignment="1">
      <alignment horizontal="left" vertical="center"/>
    </xf>
    <xf numFmtId="178" fontId="14" fillId="2" borderId="3" xfId="0" applyNumberFormat="1" applyFont="1" applyFill="1" applyBorder="1" applyAlignment="1">
      <alignment horizontal="left" vertical="center" wrapText="1"/>
    </xf>
    <xf numFmtId="178" fontId="3" fillId="2" borderId="3" xfId="0" applyNumberFormat="1" applyFont="1" applyFill="1" applyBorder="1">
      <alignment vertical="center"/>
    </xf>
    <xf numFmtId="178" fontId="0" fillId="2" borderId="3" xfId="0" applyNumberFormat="1" applyFill="1" applyBorder="1">
      <alignment vertical="center"/>
    </xf>
    <xf numFmtId="179" fontId="15" fillId="2" borderId="3" xfId="0" applyNumberFormat="1" applyFont="1" applyFill="1" applyBorder="1" applyAlignment="1">
      <alignment horizontal="center" vertical="center"/>
    </xf>
    <xf numFmtId="178" fontId="15" fillId="0" borderId="3" xfId="0" applyNumberFormat="1" applyFont="1" applyBorder="1" applyAlignment="1">
      <alignment horizontal="center" vertical="center"/>
    </xf>
    <xf numFmtId="179" fontId="15" fillId="0" borderId="3" xfId="0" applyNumberFormat="1" applyFont="1" applyBorder="1" applyAlignment="1">
      <alignment horizontal="center" vertical="center"/>
    </xf>
    <xf numFmtId="49" fontId="15" fillId="0" borderId="3" xfId="0" applyNumberFormat="1" applyFont="1" applyBorder="1" applyAlignment="1">
      <alignment horizontal="center" vertical="center"/>
    </xf>
    <xf numFmtId="178" fontId="11" fillId="2" borderId="3" xfId="0" applyNumberFormat="1" applyFont="1" applyFill="1" applyBorder="1" applyAlignment="1">
      <alignment horizontal="left" vertical="center" wrapText="1"/>
    </xf>
    <xf numFmtId="0" fontId="0" fillId="2" borderId="0" xfId="0" applyFill="1">
      <alignment vertical="center"/>
    </xf>
    <xf numFmtId="0" fontId="8" fillId="2" borderId="0" xfId="0" applyFont="1" applyFill="1" applyAlignment="1">
      <alignment horizontal="center" vertical="center" wrapText="1"/>
    </xf>
    <xf numFmtId="0" fontId="16" fillId="2" borderId="0" xfId="0" applyFont="1" applyFill="1" applyAlignment="1">
      <alignment horizontal="center" vertical="center" wrapText="1"/>
    </xf>
    <xf numFmtId="0" fontId="16" fillId="3" borderId="0" xfId="0" applyFont="1" applyFill="1" applyAlignment="1">
      <alignment horizontal="center" vertical="center" wrapText="1"/>
    </xf>
    <xf numFmtId="0" fontId="16" fillId="2" borderId="0" xfId="0" applyFont="1" applyFill="1" applyBorder="1" applyAlignment="1">
      <alignment horizontal="center" vertical="center" wrapText="1"/>
    </xf>
    <xf numFmtId="0" fontId="4" fillId="2" borderId="0" xfId="0" applyFont="1" applyFill="1">
      <alignment vertical="center"/>
    </xf>
    <xf numFmtId="0" fontId="4" fillId="3" borderId="0" xfId="0" applyFont="1" applyFill="1">
      <alignment vertical="center"/>
    </xf>
    <xf numFmtId="0" fontId="4" fillId="0" borderId="0" xfId="0" applyFont="1" applyFill="1">
      <alignment vertical="center"/>
    </xf>
    <xf numFmtId="0" fontId="0" fillId="3" borderId="0" xfId="0" applyFill="1">
      <alignment vertical="center"/>
    </xf>
    <xf numFmtId="0" fontId="17" fillId="2" borderId="0" xfId="0" applyFont="1" applyFill="1">
      <alignment vertical="center"/>
    </xf>
    <xf numFmtId="49" fontId="18" fillId="0" borderId="0" xfId="0" applyNumberFormat="1" applyFont="1" applyFill="1" applyAlignment="1">
      <alignment horizontal="center" vertical="center" wrapText="1"/>
    </xf>
    <xf numFmtId="0" fontId="19" fillId="0" borderId="0" xfId="0" applyFont="1" applyFill="1" applyAlignment="1">
      <alignment horizontal="center" vertical="center" wrapText="1"/>
    </xf>
    <xf numFmtId="0" fontId="19" fillId="0" borderId="0" xfId="0" applyFont="1" applyFill="1" applyAlignment="1">
      <alignment horizontal="left" vertical="center" wrapText="1"/>
    </xf>
    <xf numFmtId="179" fontId="19" fillId="0" borderId="0" xfId="0" applyNumberFormat="1" applyFont="1" applyFill="1" applyAlignment="1">
      <alignment horizontal="center" vertical="center" wrapText="1"/>
    </xf>
    <xf numFmtId="178" fontId="19" fillId="0" borderId="0" xfId="0" applyNumberFormat="1" applyFont="1" applyFill="1" applyAlignment="1">
      <alignment horizontal="center" vertical="center" wrapText="1"/>
    </xf>
    <xf numFmtId="178" fontId="19" fillId="2" borderId="0" xfId="0" applyNumberFormat="1" applyFont="1" applyFill="1" applyAlignment="1">
      <alignment horizontal="center" vertical="center" wrapText="1"/>
    </xf>
    <xf numFmtId="0" fontId="4" fillId="0" borderId="0" xfId="0" applyFont="1">
      <alignment vertical="center"/>
    </xf>
    <xf numFmtId="49" fontId="18" fillId="2" borderId="0" xfId="0" applyNumberFormat="1"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alignment horizontal="left" vertical="center" wrapText="1"/>
    </xf>
    <xf numFmtId="0" fontId="20" fillId="2" borderId="0" xfId="0" applyFont="1" applyFill="1" applyAlignment="1">
      <alignment horizontal="center" vertical="center" wrapText="1"/>
    </xf>
    <xf numFmtId="0" fontId="23" fillId="2" borderId="3" xfId="0" applyFont="1" applyFill="1" applyBorder="1" applyAlignment="1" applyProtection="1">
      <alignment horizontal="center" vertical="center" wrapText="1"/>
    </xf>
    <xf numFmtId="49" fontId="22" fillId="2" borderId="3" xfId="0" applyNumberFormat="1"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6" xfId="0" applyFont="1" applyFill="1" applyBorder="1" applyAlignment="1">
      <alignment horizontal="left" vertical="center" wrapText="1"/>
    </xf>
    <xf numFmtId="0" fontId="22" fillId="2" borderId="3" xfId="0"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25" fillId="2" borderId="3" xfId="0" applyFont="1" applyFill="1" applyBorder="1" applyAlignment="1">
      <alignment horizontal="center" vertical="center" wrapText="1"/>
    </xf>
    <xf numFmtId="179" fontId="19" fillId="2" borderId="0" xfId="0" applyNumberFormat="1" applyFont="1" applyFill="1" applyAlignment="1">
      <alignment horizontal="center" vertical="center" wrapText="1"/>
    </xf>
    <xf numFmtId="179" fontId="20" fillId="2" borderId="0" xfId="0" applyNumberFormat="1" applyFont="1" applyFill="1" applyAlignment="1">
      <alignment horizontal="center" vertical="center" wrapText="1"/>
    </xf>
    <xf numFmtId="178" fontId="20" fillId="2" borderId="0" xfId="0" applyNumberFormat="1" applyFont="1" applyFill="1" applyAlignment="1">
      <alignment horizontal="center" vertical="center" wrapText="1"/>
    </xf>
    <xf numFmtId="179" fontId="23" fillId="2" borderId="3" xfId="0" applyNumberFormat="1" applyFont="1" applyFill="1" applyBorder="1" applyAlignment="1" applyProtection="1">
      <alignment horizontal="center" vertical="center" wrapText="1"/>
    </xf>
    <xf numFmtId="178" fontId="23" fillId="2" borderId="3" xfId="0" applyNumberFormat="1" applyFont="1" applyFill="1" applyBorder="1" applyAlignment="1" applyProtection="1">
      <alignment horizontal="center" vertical="center" wrapText="1"/>
    </xf>
    <xf numFmtId="179" fontId="24" fillId="2" borderId="6" xfId="0" applyNumberFormat="1" applyFont="1" applyFill="1" applyBorder="1" applyAlignment="1">
      <alignment horizontal="center" vertical="center" wrapText="1"/>
    </xf>
    <xf numFmtId="178" fontId="24" fillId="2" borderId="6" xfId="0" applyNumberFormat="1" applyFont="1" applyFill="1" applyBorder="1" applyAlignment="1">
      <alignment horizontal="center" vertical="center" wrapText="1"/>
    </xf>
    <xf numFmtId="178" fontId="16" fillId="2" borderId="3" xfId="0" applyNumberFormat="1" applyFont="1" applyFill="1" applyBorder="1" applyAlignment="1">
      <alignment horizontal="center" vertical="center" wrapText="1"/>
    </xf>
    <xf numFmtId="179" fontId="16" fillId="2"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4" fillId="2" borderId="3" xfId="0" applyFont="1" applyFill="1" applyBorder="1">
      <alignment vertical="center"/>
    </xf>
    <xf numFmtId="0" fontId="16"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6"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179" fontId="24" fillId="2" borderId="10" xfId="0" applyNumberFormat="1" applyFont="1" applyFill="1" applyBorder="1" applyAlignment="1">
      <alignment horizontal="center" vertical="center" wrapText="1"/>
    </xf>
    <xf numFmtId="178" fontId="24" fillId="2" borderId="10" xfId="0" applyNumberFormat="1" applyFont="1" applyFill="1" applyBorder="1" applyAlignment="1">
      <alignment horizontal="center" vertical="center" wrapText="1"/>
    </xf>
    <xf numFmtId="178" fontId="16" fillId="2" borderId="2" xfId="0" applyNumberFormat="1" applyFont="1" applyFill="1" applyBorder="1" applyAlignment="1">
      <alignment horizontal="center" vertical="center" wrapText="1"/>
    </xf>
    <xf numFmtId="179" fontId="16" fillId="2" borderId="2" xfId="0" applyNumberFormat="1" applyFont="1" applyFill="1" applyBorder="1" applyAlignment="1">
      <alignment horizontal="center" vertical="center" wrapText="1"/>
    </xf>
    <xf numFmtId="0" fontId="31" fillId="2" borderId="3" xfId="0" applyFont="1" applyFill="1" applyBorder="1" applyAlignment="1">
      <alignment horizontal="center" vertical="center" wrapText="1"/>
    </xf>
    <xf numFmtId="0" fontId="16" fillId="2" borderId="3" xfId="3" applyFont="1" applyFill="1" applyBorder="1" applyAlignment="1">
      <alignment horizontal="center" vertical="center" wrapText="1"/>
    </xf>
    <xf numFmtId="179" fontId="16" fillId="2" borderId="3" xfId="0" applyNumberFormat="1"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0" fillId="2" borderId="3" xfId="0" applyFill="1" applyBorder="1" applyAlignment="1">
      <alignment horizontal="center" vertical="center"/>
    </xf>
    <xf numFmtId="0" fontId="19" fillId="2" borderId="3" xfId="0" applyFont="1" applyFill="1" applyBorder="1" applyAlignment="1">
      <alignment horizontal="center" vertical="center" wrapText="1"/>
    </xf>
    <xf numFmtId="0" fontId="0" fillId="2" borderId="3" xfId="0" applyFill="1" applyBorder="1">
      <alignment vertical="center"/>
    </xf>
    <xf numFmtId="178" fontId="19" fillId="2" borderId="3" xfId="0" applyNumberFormat="1" applyFont="1" applyFill="1" applyBorder="1" applyAlignment="1">
      <alignment horizontal="center" vertical="center" wrapText="1"/>
    </xf>
    <xf numFmtId="179" fontId="19" fillId="2" borderId="3" xfId="0" applyNumberFormat="1" applyFont="1" applyFill="1" applyBorder="1" applyAlignment="1">
      <alignment horizontal="center" vertical="center" wrapText="1"/>
    </xf>
    <xf numFmtId="178" fontId="16" fillId="2" borderId="6" xfId="0" applyNumberFormat="1" applyFont="1" applyFill="1" applyBorder="1" applyAlignment="1">
      <alignment horizontal="center" vertical="center" wrapText="1"/>
    </xf>
    <xf numFmtId="179" fontId="16" fillId="2" borderId="6" xfId="0" applyNumberFormat="1" applyFont="1" applyFill="1" applyBorder="1" applyAlignment="1">
      <alignment horizontal="center" vertical="center" wrapText="1"/>
    </xf>
    <xf numFmtId="178" fontId="22" fillId="2" borderId="6" xfId="0" applyNumberFormat="1" applyFont="1" applyFill="1" applyBorder="1" applyAlignment="1">
      <alignment horizontal="center" vertical="center" wrapText="1"/>
    </xf>
    <xf numFmtId="178" fontId="18" fillId="2" borderId="3" xfId="0" applyNumberFormat="1" applyFont="1" applyFill="1" applyBorder="1" applyAlignment="1">
      <alignment horizontal="center" vertical="center" wrapText="1"/>
    </xf>
    <xf numFmtId="0" fontId="34" fillId="2" borderId="9" xfId="0" applyNumberFormat="1" applyFont="1" applyFill="1" applyBorder="1" applyAlignment="1">
      <alignment horizontal="center" vertical="center" wrapText="1"/>
    </xf>
    <xf numFmtId="0" fontId="35" fillId="2" borderId="9"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179" fontId="20" fillId="2" borderId="0" xfId="0" applyNumberFormat="1" applyFont="1" applyFill="1" applyAlignment="1">
      <alignment horizontal="center" vertical="center" wrapText="1"/>
    </xf>
    <xf numFmtId="178" fontId="20" fillId="2" borderId="0" xfId="0" applyNumberFormat="1" applyFont="1" applyFill="1" applyAlignment="1">
      <alignment horizontal="center" vertical="center" wrapText="1"/>
    </xf>
    <xf numFmtId="49" fontId="21" fillId="2" borderId="1" xfId="0" applyNumberFormat="1" applyFont="1" applyFill="1" applyBorder="1" applyAlignment="1">
      <alignment horizontal="left" vertical="center" wrapText="1"/>
    </xf>
    <xf numFmtId="178" fontId="21" fillId="2" borderId="1" xfId="0" applyNumberFormat="1" applyFont="1" applyFill="1" applyBorder="1" applyAlignment="1">
      <alignment horizontal="right" vertical="center" wrapText="1"/>
    </xf>
    <xf numFmtId="179" fontId="21" fillId="2" borderId="1" xfId="0" applyNumberFormat="1" applyFont="1" applyFill="1" applyBorder="1" applyAlignment="1">
      <alignment horizontal="center" vertical="center" wrapText="1"/>
    </xf>
    <xf numFmtId="0" fontId="23" fillId="2" borderId="3" xfId="0" applyFont="1" applyFill="1" applyBorder="1" applyAlignment="1" applyProtection="1">
      <alignment horizontal="center" vertical="center" wrapText="1"/>
    </xf>
    <xf numFmtId="179" fontId="23" fillId="2" borderId="3" xfId="0" applyNumberFormat="1" applyFont="1" applyFill="1" applyBorder="1" applyAlignment="1" applyProtection="1">
      <alignment horizontal="center" vertical="center" wrapText="1"/>
    </xf>
    <xf numFmtId="178" fontId="23" fillId="2" borderId="3" xfId="0" applyNumberFormat="1" applyFont="1" applyFill="1" applyBorder="1" applyAlignment="1" applyProtection="1">
      <alignment horizontal="center" vertical="center" wrapText="1"/>
    </xf>
    <xf numFmtId="49" fontId="22" fillId="2" borderId="3" xfId="0" applyNumberFormat="1" applyFont="1" applyFill="1" applyBorder="1" applyAlignment="1" applyProtection="1">
      <alignment horizontal="center" vertical="center" wrapText="1"/>
    </xf>
    <xf numFmtId="49" fontId="22" fillId="2" borderId="2" xfId="0" applyNumberFormat="1" applyFont="1" applyFill="1" applyBorder="1" applyAlignment="1">
      <alignment horizontal="center" vertical="center" wrapText="1"/>
    </xf>
    <xf numFmtId="49" fontId="22" fillId="2" borderId="6" xfId="0" applyNumberFormat="1" applyFont="1" applyFill="1" applyBorder="1" applyAlignment="1">
      <alignment horizontal="center" vertical="center" wrapText="1"/>
    </xf>
    <xf numFmtId="0" fontId="23" fillId="2" borderId="3" xfId="0" applyFont="1" applyFill="1" applyBorder="1" applyAlignment="1" applyProtection="1">
      <alignment horizontal="left" vertical="center" wrapText="1"/>
    </xf>
    <xf numFmtId="178" fontId="5" fillId="0" borderId="0" xfId="0" applyNumberFormat="1" applyFont="1" applyFill="1" applyAlignment="1">
      <alignment horizontal="left" vertical="center" wrapText="1"/>
    </xf>
    <xf numFmtId="178" fontId="6" fillId="0" borderId="0" xfId="0" applyNumberFormat="1" applyFont="1" applyAlignment="1">
      <alignment horizontal="center" vertical="center"/>
    </xf>
    <xf numFmtId="49" fontId="6" fillId="0" borderId="0" xfId="0" applyNumberFormat="1" applyFont="1" applyAlignment="1">
      <alignment horizontal="center" vertical="center"/>
    </xf>
    <xf numFmtId="179" fontId="7" fillId="2" borderId="0" xfId="0" applyNumberFormat="1" applyFont="1" applyFill="1" applyAlignment="1">
      <alignment horizontal="center" vertical="center"/>
    </xf>
    <xf numFmtId="179" fontId="6" fillId="0" borderId="0" xfId="0" applyNumberFormat="1" applyFont="1" applyAlignment="1">
      <alignment horizontal="center" vertical="center"/>
    </xf>
    <xf numFmtId="178" fontId="1" fillId="0" borderId="1" xfId="0" applyNumberFormat="1" applyFont="1" applyBorder="1" applyAlignment="1">
      <alignment horizontal="right" vertical="center"/>
    </xf>
    <xf numFmtId="179" fontId="1" fillId="0" borderId="1" xfId="0" applyNumberFormat="1" applyFont="1" applyBorder="1" applyAlignment="1">
      <alignment horizontal="right" vertical="center"/>
    </xf>
    <xf numFmtId="178" fontId="1" fillId="0" borderId="0" xfId="0" applyNumberFormat="1" applyFont="1" applyBorder="1" applyAlignment="1">
      <alignment horizontal="left" vertical="center"/>
    </xf>
    <xf numFmtId="179" fontId="1" fillId="0" borderId="0" xfId="0" applyNumberFormat="1" applyFont="1" applyBorder="1" applyAlignment="1">
      <alignment horizontal="left" vertical="center"/>
    </xf>
    <xf numFmtId="179" fontId="8" fillId="2" borderId="4" xfId="0" applyNumberFormat="1" applyFont="1" applyFill="1" applyBorder="1" applyAlignment="1">
      <alignment horizontal="center" vertical="center"/>
    </xf>
    <xf numFmtId="178" fontId="8" fillId="0" borderId="5" xfId="0" applyNumberFormat="1" applyFont="1" applyBorder="1" applyAlignment="1">
      <alignment horizontal="center" vertical="center"/>
    </xf>
    <xf numFmtId="179" fontId="8" fillId="0" borderId="5" xfId="0" applyNumberFormat="1" applyFont="1" applyBorder="1" applyAlignment="1">
      <alignment horizontal="center" vertical="center"/>
    </xf>
    <xf numFmtId="179" fontId="8" fillId="0" borderId="7" xfId="0" applyNumberFormat="1" applyFont="1" applyBorder="1" applyAlignment="1">
      <alignment horizontal="center" vertical="center"/>
    </xf>
    <xf numFmtId="178" fontId="8" fillId="0" borderId="2" xfId="0" applyNumberFormat="1" applyFont="1" applyBorder="1" applyAlignment="1">
      <alignment horizontal="center" vertical="center"/>
    </xf>
    <xf numFmtId="178" fontId="8" fillId="0" borderId="6"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9" fillId="0" borderId="3" xfId="0" applyNumberFormat="1" applyFont="1" applyBorder="1">
      <alignment vertical="center"/>
    </xf>
    <xf numFmtId="49" fontId="18" fillId="2" borderId="2" xfId="0" applyNumberFormat="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7" fillId="2" borderId="3" xfId="0" applyFont="1" applyFill="1" applyBorder="1" applyAlignment="1" applyProtection="1">
      <alignment horizontal="left" vertical="center" wrapText="1"/>
    </xf>
    <xf numFmtId="0" fontId="28" fillId="2" borderId="9" xfId="0" applyNumberFormat="1" applyFont="1" applyFill="1" applyBorder="1" applyAlignment="1">
      <alignment horizontal="center" vertical="center" wrapText="1"/>
    </xf>
    <xf numFmtId="49" fontId="28" fillId="2" borderId="9" xfId="0" applyNumberFormat="1" applyFont="1" applyFill="1" applyBorder="1" applyAlignment="1">
      <alignment horizontal="center" vertical="center" wrapText="1"/>
    </xf>
    <xf numFmtId="178" fontId="29" fillId="2" borderId="11" xfId="0" applyNumberFormat="1" applyFont="1" applyFill="1" applyBorder="1" applyAlignment="1">
      <alignment horizontal="center" vertical="center" wrapText="1"/>
    </xf>
    <xf numFmtId="179" fontId="28" fillId="2" borderId="9" xfId="0" applyNumberFormat="1" applyFont="1" applyFill="1" applyBorder="1" applyAlignment="1">
      <alignment horizontal="center" vertical="center" wrapText="1"/>
    </xf>
    <xf numFmtId="178" fontId="30" fillId="2" borderId="11" xfId="0" applyNumberFormat="1" applyFont="1" applyFill="1" applyBorder="1" applyAlignment="1">
      <alignment horizontal="center" vertical="center" wrapText="1"/>
    </xf>
    <xf numFmtId="179" fontId="30" fillId="2" borderId="11" xfId="0" applyNumberFormat="1" applyFont="1" applyFill="1" applyBorder="1" applyAlignment="1">
      <alignment horizontal="center" vertical="center" wrapText="1"/>
    </xf>
    <xf numFmtId="0" fontId="28" fillId="2" borderId="12" xfId="0" applyNumberFormat="1" applyFont="1" applyFill="1" applyBorder="1" applyAlignment="1">
      <alignment horizontal="center" vertical="center" wrapText="1"/>
    </xf>
    <xf numFmtId="0" fontId="27" fillId="2" borderId="3" xfId="0" applyFont="1" applyFill="1" applyBorder="1" applyAlignment="1">
      <alignment horizontal="left" vertical="center" wrapText="1"/>
    </xf>
    <xf numFmtId="0" fontId="18" fillId="2" borderId="3" xfId="0" applyFont="1" applyFill="1" applyBorder="1" applyAlignment="1" applyProtection="1">
      <alignment horizontal="center" vertical="center" wrapText="1"/>
    </xf>
    <xf numFmtId="49" fontId="16" fillId="2" borderId="3" xfId="0" applyNumberFormat="1" applyFont="1" applyFill="1" applyBorder="1" applyAlignment="1">
      <alignment horizontal="center" vertical="center" wrapText="1"/>
    </xf>
    <xf numFmtId="0" fontId="16" fillId="2" borderId="3" xfId="0" applyFont="1" applyFill="1" applyBorder="1" applyAlignment="1" applyProtection="1">
      <alignment horizontal="center" vertical="center" wrapText="1"/>
    </xf>
    <xf numFmtId="179" fontId="0" fillId="2" borderId="3" xfId="0" applyNumberFormat="1" applyFill="1" applyBorder="1" applyAlignment="1">
      <alignment horizontal="center" vertical="center"/>
    </xf>
    <xf numFmtId="0" fontId="32" fillId="2" borderId="3" xfId="0" applyFont="1" applyFill="1" applyBorder="1" applyAlignment="1">
      <alignment horizontal="center" vertical="center" wrapText="1"/>
    </xf>
    <xf numFmtId="0" fontId="32" fillId="2" borderId="3" xfId="0" applyFont="1" applyFill="1" applyBorder="1" applyAlignment="1">
      <alignment horizontal="left" vertical="center" wrapText="1"/>
    </xf>
    <xf numFmtId="9" fontId="16" fillId="2" borderId="3" xfId="0" applyNumberFormat="1" applyFont="1" applyFill="1" applyBorder="1" applyAlignment="1">
      <alignment horizontal="left" vertical="center" wrapText="1"/>
    </xf>
    <xf numFmtId="0" fontId="32" fillId="2" borderId="2" xfId="0" applyFont="1" applyFill="1" applyBorder="1" applyAlignment="1">
      <alignment horizontal="center" vertical="center" wrapText="1"/>
    </xf>
    <xf numFmtId="0" fontId="33" fillId="2" borderId="3" xfId="3" applyFont="1" applyFill="1" applyBorder="1" applyAlignment="1">
      <alignment horizontal="left" vertical="center" wrapText="1"/>
    </xf>
    <xf numFmtId="0" fontId="33" fillId="2" borderId="3" xfId="3" applyFont="1" applyFill="1" applyBorder="1" applyAlignment="1">
      <alignment horizontal="center" vertical="center" wrapText="1"/>
    </xf>
    <xf numFmtId="0" fontId="33" fillId="2" borderId="3" xfId="2" applyFont="1" applyFill="1" applyBorder="1" applyAlignment="1">
      <alignment horizontal="center" vertical="center" wrapText="1"/>
    </xf>
    <xf numFmtId="179" fontId="33" fillId="2" borderId="3" xfId="1" applyNumberFormat="1" applyFont="1" applyFill="1" applyBorder="1" applyAlignment="1">
      <alignment horizontal="center" vertical="center" wrapText="1"/>
    </xf>
    <xf numFmtId="179" fontId="18" fillId="2" borderId="3" xfId="0" applyNumberFormat="1" applyFont="1" applyFill="1" applyBorder="1" applyAlignment="1">
      <alignment horizontal="center" vertical="center" wrapText="1"/>
    </xf>
    <xf numFmtId="0" fontId="33" fillId="2" borderId="3" xfId="3" applyFont="1" applyFill="1" applyBorder="1" applyAlignment="1">
      <alignment horizontal="center" vertical="center"/>
    </xf>
    <xf numFmtId="179" fontId="35" fillId="2" borderId="9" xfId="0" applyNumberFormat="1" applyFont="1" applyFill="1" applyBorder="1" applyAlignment="1">
      <alignment horizontal="center" vertical="center" wrapText="1"/>
    </xf>
    <xf numFmtId="179" fontId="33" fillId="2" borderId="3" xfId="3" applyNumberFormat="1" applyFont="1" applyFill="1" applyBorder="1" applyAlignment="1">
      <alignment horizontal="center" vertical="center" wrapText="1"/>
    </xf>
  </cellXfs>
  <cellStyles count="4">
    <cellStyle name="常规" xfId="0" builtinId="0"/>
    <cellStyle name="常规 2" xfId="2"/>
    <cellStyle name="常规 3" xfId="3"/>
    <cellStyle name="常规 6" xfId="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637612</xdr:colOff>
      <xdr:row>284</xdr:row>
      <xdr:rowOff>0</xdr:rowOff>
    </xdr:from>
    <xdr:to>
      <xdr:col>1</xdr:col>
      <xdr:colOff>647441</xdr:colOff>
      <xdr:row>284</xdr:row>
      <xdr:rowOff>171450</xdr:rowOff>
    </xdr:to>
    <xdr:sp macro="" textlink="">
      <xdr:nvSpPr>
        <xdr:cNvPr id="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2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3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342724</xdr:colOff>
      <xdr:row>284</xdr:row>
      <xdr:rowOff>0</xdr:rowOff>
    </xdr:from>
    <xdr:to>
      <xdr:col>1</xdr:col>
      <xdr:colOff>428569</xdr:colOff>
      <xdr:row>284</xdr:row>
      <xdr:rowOff>214312</xdr:rowOff>
    </xdr:to>
    <xdr:sp macro="" textlink="">
      <xdr:nvSpPr>
        <xdr:cNvPr id="46" name="rect"/>
        <xdr:cNvSpPr/>
      </xdr:nvSpPr>
      <xdr:spPr>
        <a:xfrm>
          <a:off x="1713865" y="213668610"/>
          <a:ext cx="85725"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342724</xdr:colOff>
      <xdr:row>284</xdr:row>
      <xdr:rowOff>0</xdr:rowOff>
    </xdr:from>
    <xdr:to>
      <xdr:col>1</xdr:col>
      <xdr:colOff>428569</xdr:colOff>
      <xdr:row>284</xdr:row>
      <xdr:rowOff>214312</xdr:rowOff>
    </xdr:to>
    <xdr:sp macro="" textlink="">
      <xdr:nvSpPr>
        <xdr:cNvPr id="47" name="rect"/>
        <xdr:cNvSpPr/>
      </xdr:nvSpPr>
      <xdr:spPr>
        <a:xfrm>
          <a:off x="1713865" y="213668610"/>
          <a:ext cx="85725"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342724</xdr:colOff>
      <xdr:row>284</xdr:row>
      <xdr:rowOff>0</xdr:rowOff>
    </xdr:from>
    <xdr:to>
      <xdr:col>1</xdr:col>
      <xdr:colOff>428569</xdr:colOff>
      <xdr:row>284</xdr:row>
      <xdr:rowOff>214312</xdr:rowOff>
    </xdr:to>
    <xdr:sp macro="" textlink="">
      <xdr:nvSpPr>
        <xdr:cNvPr id="48" name="rect"/>
        <xdr:cNvSpPr/>
      </xdr:nvSpPr>
      <xdr:spPr>
        <a:xfrm>
          <a:off x="1713865" y="213668610"/>
          <a:ext cx="85725"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4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5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6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7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8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9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0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1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7"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8"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29"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0"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1"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2"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3"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4"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5"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171450</xdr:rowOff>
    </xdr:to>
    <xdr:sp macro="" textlink="">
      <xdr:nvSpPr>
        <xdr:cNvPr id="136" name="rect"/>
        <xdr:cNvSpPr/>
      </xdr:nvSpPr>
      <xdr:spPr>
        <a:xfrm>
          <a:off x="2009140" y="213668610"/>
          <a:ext cx="9525" cy="171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3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3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3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4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5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6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7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8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19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0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5"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6"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7"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8"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19"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20"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21"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22"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23"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528637</xdr:rowOff>
    </xdr:to>
    <xdr:sp macro="" textlink="">
      <xdr:nvSpPr>
        <xdr:cNvPr id="224" name="rect"/>
        <xdr:cNvSpPr/>
      </xdr:nvSpPr>
      <xdr:spPr>
        <a:xfrm>
          <a:off x="2009140" y="213668610"/>
          <a:ext cx="9525" cy="5283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2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2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2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2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2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3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4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5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6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7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8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29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3"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4"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5"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6"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7"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8"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09"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10"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11"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1</xdr:col>
      <xdr:colOff>647441</xdr:colOff>
      <xdr:row>284</xdr:row>
      <xdr:rowOff>185737</xdr:rowOff>
    </xdr:to>
    <xdr:sp macro="" textlink="">
      <xdr:nvSpPr>
        <xdr:cNvPr id="312" name="rect"/>
        <xdr:cNvSpPr/>
      </xdr:nvSpPr>
      <xdr:spPr>
        <a:xfrm>
          <a:off x="2009140" y="213668610"/>
          <a:ext cx="952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75756</xdr:colOff>
      <xdr:row>284</xdr:row>
      <xdr:rowOff>0</xdr:rowOff>
    </xdr:from>
    <xdr:to>
      <xdr:col>2</xdr:col>
      <xdr:colOff>541346</xdr:colOff>
      <xdr:row>284</xdr:row>
      <xdr:rowOff>200025</xdr:rowOff>
    </xdr:to>
    <xdr:sp macro="" textlink="">
      <xdr:nvSpPr>
        <xdr:cNvPr id="313" name="rect"/>
        <xdr:cNvSpPr/>
      </xdr:nvSpPr>
      <xdr:spPr>
        <a:xfrm>
          <a:off x="2562860" y="213668610"/>
          <a:ext cx="465455" cy="2000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637612</xdr:colOff>
      <xdr:row>284</xdr:row>
      <xdr:rowOff>0</xdr:rowOff>
    </xdr:from>
    <xdr:to>
      <xdr:col>2</xdr:col>
      <xdr:colOff>160983</xdr:colOff>
      <xdr:row>284</xdr:row>
      <xdr:rowOff>328612</xdr:rowOff>
    </xdr:to>
    <xdr:sp macro="" textlink="">
      <xdr:nvSpPr>
        <xdr:cNvPr id="314" name="rect"/>
        <xdr:cNvSpPr/>
      </xdr:nvSpPr>
      <xdr:spPr>
        <a:xfrm>
          <a:off x="2009140" y="213668610"/>
          <a:ext cx="638810" cy="3282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342724</xdr:colOff>
      <xdr:row>284</xdr:row>
      <xdr:rowOff>0</xdr:rowOff>
    </xdr:from>
    <xdr:to>
      <xdr:col>1</xdr:col>
      <xdr:colOff>428569</xdr:colOff>
      <xdr:row>284</xdr:row>
      <xdr:rowOff>214312</xdr:rowOff>
    </xdr:to>
    <xdr:sp macro="" textlink="">
      <xdr:nvSpPr>
        <xdr:cNvPr id="315" name="rect"/>
        <xdr:cNvSpPr/>
      </xdr:nvSpPr>
      <xdr:spPr>
        <a:xfrm>
          <a:off x="1713865" y="213668610"/>
          <a:ext cx="85725"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342724</xdr:colOff>
      <xdr:row>284</xdr:row>
      <xdr:rowOff>0</xdr:rowOff>
    </xdr:from>
    <xdr:to>
      <xdr:col>1</xdr:col>
      <xdr:colOff>428569</xdr:colOff>
      <xdr:row>284</xdr:row>
      <xdr:rowOff>214312</xdr:rowOff>
    </xdr:to>
    <xdr:sp macro="" textlink="">
      <xdr:nvSpPr>
        <xdr:cNvPr id="316" name="rect"/>
        <xdr:cNvSpPr/>
      </xdr:nvSpPr>
      <xdr:spPr>
        <a:xfrm>
          <a:off x="1713865" y="213668610"/>
          <a:ext cx="85725"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342724</xdr:colOff>
      <xdr:row>284</xdr:row>
      <xdr:rowOff>0</xdr:rowOff>
    </xdr:from>
    <xdr:to>
      <xdr:col>1</xdr:col>
      <xdr:colOff>428569</xdr:colOff>
      <xdr:row>284</xdr:row>
      <xdr:rowOff>214312</xdr:rowOff>
    </xdr:to>
    <xdr:sp macro="" textlink="">
      <xdr:nvSpPr>
        <xdr:cNvPr id="317" name="rect"/>
        <xdr:cNvSpPr/>
      </xdr:nvSpPr>
      <xdr:spPr>
        <a:xfrm>
          <a:off x="1713865" y="213668610"/>
          <a:ext cx="85725"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9</xdr:col>
      <xdr:colOff>0</xdr:colOff>
      <xdr:row>284</xdr:row>
      <xdr:rowOff>0</xdr:rowOff>
    </xdr:from>
    <xdr:to>
      <xdr:col>9</xdr:col>
      <xdr:colOff>76135</xdr:colOff>
      <xdr:row>284</xdr:row>
      <xdr:rowOff>235743</xdr:rowOff>
    </xdr:to>
    <xdr:sp macro="" textlink="">
      <xdr:nvSpPr>
        <xdr:cNvPr id="318" name="rect"/>
        <xdr:cNvSpPr/>
      </xdr:nvSpPr>
      <xdr:spPr>
        <a:xfrm>
          <a:off x="7354570" y="213668610"/>
          <a:ext cx="75565" cy="2355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9</xdr:col>
      <xdr:colOff>0</xdr:colOff>
      <xdr:row>284</xdr:row>
      <xdr:rowOff>0</xdr:rowOff>
    </xdr:from>
    <xdr:to>
      <xdr:col>9</xdr:col>
      <xdr:colOff>76135</xdr:colOff>
      <xdr:row>284</xdr:row>
      <xdr:rowOff>235743</xdr:rowOff>
    </xdr:to>
    <xdr:sp macro="" textlink="">
      <xdr:nvSpPr>
        <xdr:cNvPr id="319" name="rect"/>
        <xdr:cNvSpPr/>
      </xdr:nvSpPr>
      <xdr:spPr>
        <a:xfrm>
          <a:off x="7354570" y="213668610"/>
          <a:ext cx="75565" cy="2355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14</xdr:col>
      <xdr:colOff>0</xdr:colOff>
      <xdr:row>284</xdr:row>
      <xdr:rowOff>0</xdr:rowOff>
    </xdr:from>
    <xdr:to>
      <xdr:col>14</xdr:col>
      <xdr:colOff>75784</xdr:colOff>
      <xdr:row>284</xdr:row>
      <xdr:rowOff>235743</xdr:rowOff>
    </xdr:to>
    <xdr:sp macro="" textlink="">
      <xdr:nvSpPr>
        <xdr:cNvPr id="320" name="rect"/>
        <xdr:cNvSpPr/>
      </xdr:nvSpPr>
      <xdr:spPr>
        <a:xfrm>
          <a:off x="12779375" y="213668610"/>
          <a:ext cx="75565" cy="2355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14</xdr:col>
      <xdr:colOff>0</xdr:colOff>
      <xdr:row>284</xdr:row>
      <xdr:rowOff>0</xdr:rowOff>
    </xdr:from>
    <xdr:to>
      <xdr:col>14</xdr:col>
      <xdr:colOff>75784</xdr:colOff>
      <xdr:row>284</xdr:row>
      <xdr:rowOff>235743</xdr:rowOff>
    </xdr:to>
    <xdr:sp macro="" textlink="">
      <xdr:nvSpPr>
        <xdr:cNvPr id="321" name="rect"/>
        <xdr:cNvSpPr/>
      </xdr:nvSpPr>
      <xdr:spPr>
        <a:xfrm>
          <a:off x="12779375" y="213668610"/>
          <a:ext cx="75565" cy="2355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B1" t="str">
            <v>2019年瑶曲村至背阴村通组路建设项目</v>
          </cell>
          <cell r="C1" t="str">
            <v>通组路硬化6500米，修筑排水渠。</v>
          </cell>
        </row>
        <row r="2">
          <cell r="B2" t="str">
            <v>2019年五联村通组路建设工程建设项目</v>
          </cell>
          <cell r="C2" t="str">
            <v>通组路硬化2500米，修筑道路两边护栏。</v>
          </cell>
        </row>
        <row r="3">
          <cell r="B3" t="str">
            <v>2019年金马村四组通组路建设工程项目</v>
          </cell>
          <cell r="C3" t="str">
            <v>通组路硬化2500米，修筑道路两边护栏。</v>
          </cell>
        </row>
        <row r="4">
          <cell r="B4" t="str">
            <v>2019年春林村至曲南组通组路建设项目</v>
          </cell>
          <cell r="C4" t="str">
            <v>通组路硬化4500米，修筑排水渠。</v>
          </cell>
        </row>
        <row r="5">
          <cell r="B5" t="str">
            <v>2019年沟西村通组路建设工程项目</v>
          </cell>
          <cell r="C5" t="str">
            <v>通组路硬化4500米，修筑排水渠。</v>
          </cell>
        </row>
        <row r="6">
          <cell r="B6" t="str">
            <v>2019年道东村通组道路建设工程项目</v>
          </cell>
          <cell r="C6" t="str">
            <v>通组路硬化1200米，修筑排水渠。</v>
          </cell>
        </row>
        <row r="7">
          <cell r="B7" t="str">
            <v>2019年柳林村至金山组通组路建设项目</v>
          </cell>
          <cell r="C7" t="str">
            <v>通组路硬化930米，修筑护栏。</v>
          </cell>
        </row>
        <row r="8">
          <cell r="B8" t="str">
            <v>2019年贺家庄村贺庄组道路硬化工程项目</v>
          </cell>
          <cell r="C8" t="str">
            <v>通组路硬化1053米，绿化。</v>
          </cell>
        </row>
        <row r="9">
          <cell r="B9" t="str">
            <v>2019年蔡河村巷道硬化工程项目</v>
          </cell>
          <cell r="C9" t="str">
            <v>福洞沟、三县庙、楼子组通组路长1430米</v>
          </cell>
        </row>
        <row r="10">
          <cell r="B10" t="str">
            <v>2019年蔡河村田咀巷道硬化工程项目</v>
          </cell>
          <cell r="C10" t="str">
            <v>田咀通组路长1000米</v>
          </cell>
        </row>
        <row r="11">
          <cell r="B11" t="str">
            <v>2019年柳林村东石坡组巷道硬化工程项目</v>
          </cell>
          <cell r="C11" t="str">
            <v>东石坡组、河东组巷道硬化3550米</v>
          </cell>
        </row>
        <row r="12">
          <cell r="B12" t="str">
            <v>2019年五联村道路硬化工程项目</v>
          </cell>
          <cell r="C12" t="str">
            <v>状元到北原组2200米</v>
          </cell>
        </row>
        <row r="13">
          <cell r="B13" t="str">
            <v>2019年葫芦村到窑科村组道路工程建设</v>
          </cell>
          <cell r="C13" t="str">
            <v>通组路硬化2300米，道路两边绿化。</v>
          </cell>
        </row>
        <row r="14">
          <cell r="B14" t="str">
            <v>2019年白瓜村北河通组公路建设项目</v>
          </cell>
          <cell r="C14" t="str">
            <v>通组路硬化2500米，修筑道路两边护栏。</v>
          </cell>
        </row>
        <row r="15">
          <cell r="B15" t="str">
            <v>2019年瑶曲村南组至北司马组通组路建设项目</v>
          </cell>
          <cell r="C15" t="str">
            <v>通组路硬化2500米，修筑道路两边排水渠。</v>
          </cell>
        </row>
        <row r="16">
          <cell r="B16" t="str">
            <v>2019年瑶曲桥头至杜家山组通组路建设项目</v>
          </cell>
          <cell r="C16" t="str">
            <v>通组路硬化1900米，道路两边护栏。</v>
          </cell>
        </row>
        <row r="17">
          <cell r="B17" t="str">
            <v>2019年教场坪村道路建设项目</v>
          </cell>
          <cell r="C17" t="str">
            <v>孔子头组至桑木渠组通组路硬化400米，道路两边绿化。</v>
          </cell>
        </row>
        <row r="18">
          <cell r="B18" t="str">
            <v>2019年教场坪村桑木渠村至疙瘩组通组路建设项目</v>
          </cell>
          <cell r="C18" t="str">
            <v>通组路硬化700米，道路两边绿化。</v>
          </cell>
        </row>
        <row r="19">
          <cell r="B19" t="str">
            <v>2019年芋园村组道路工程建设项目</v>
          </cell>
          <cell r="C19" t="str">
            <v>五峰通组路硬化4500米，道路两边排水渠。</v>
          </cell>
        </row>
        <row r="20">
          <cell r="B20" t="str">
            <v>2019年耀州区锦阳路阿姑社村白莲组道路硬化建设项目</v>
          </cell>
          <cell r="C20" t="str">
            <v>道路硬化1500米，道路两边绿化。</v>
          </cell>
        </row>
        <row r="21">
          <cell r="B21" t="str">
            <v>2019年耀州区锦阳路杨家庄村巷道硬化建设项目</v>
          </cell>
          <cell r="C21" t="str">
            <v>巷道硬化2000米，道路两边排水渠。</v>
          </cell>
        </row>
        <row r="22">
          <cell r="B22" t="str">
            <v>2019年耀州区锦阳路水峪村吕坡组道路硬化建设项目</v>
          </cell>
          <cell r="C22" t="str">
            <v>硬化道路1500米，道路两边绿化。</v>
          </cell>
        </row>
        <row r="23">
          <cell r="B23" t="str">
            <v>2019年耀州区锦阳办阿姑社村苏家店组巷道硬化建设项目</v>
          </cell>
          <cell r="C23" t="str">
            <v>巷道硬化5、6组500米，苏家店组1200米，道路两边护栏。</v>
          </cell>
        </row>
        <row r="24">
          <cell r="B24" t="str">
            <v>2019年耀州区瑶曲镇瑶曲村南司马组排水渠修建项目</v>
          </cell>
          <cell r="C24" t="str">
            <v>排水渠3000米</v>
          </cell>
        </row>
        <row r="25">
          <cell r="B25" t="str">
            <v>2019年耀州区照金镇杨家山村巷道硬化工程</v>
          </cell>
          <cell r="C25" t="str">
            <v>老爷岭组岳家山、杨山水房路硬化1100米，道路两边绿化。</v>
          </cell>
        </row>
        <row r="26">
          <cell r="B26" t="str">
            <v>2019年耀州区照金镇芋园村后芋园组至前芋园组道路硬化工程</v>
          </cell>
          <cell r="C26" t="str">
            <v>后芋园组至前芋园组硬化道路1500米，道路两边绿化。</v>
          </cell>
        </row>
        <row r="27">
          <cell r="B27" t="str">
            <v>2019年耀州区小丘镇文岭村通组路建设项目</v>
          </cell>
          <cell r="C27" t="str">
            <v>通组路硬化2200米，道路两边护栏。</v>
          </cell>
        </row>
        <row r="28">
          <cell r="B28" t="str">
            <v>2019年耀州区小丘镇白瓜村通组路硬化项目</v>
          </cell>
          <cell r="C28" t="str">
            <v>沿下组至站房组硬化道路1200米，道路两边绿化。</v>
          </cell>
        </row>
        <row r="29">
          <cell r="B29" t="str">
            <v>2019年关庄镇树林村垃圾处理、污水处理设施项目</v>
          </cell>
          <cell r="C29" t="str">
            <v>污水处理成套设备一套，垃圾桶22个等</v>
          </cell>
        </row>
        <row r="30">
          <cell r="B30" t="str">
            <v>2019年关庄镇道东村巷道硬化工程建设项目</v>
          </cell>
          <cell r="C30" t="str">
            <v>修建垃圾台两处,硬化巷道975米，道路两边绿化。</v>
          </cell>
        </row>
        <row r="31">
          <cell r="B31" t="str">
            <v>2019年关庄镇道东村巷道硬化工程建设项目</v>
          </cell>
          <cell r="C31" t="str">
            <v>硬化巷道975米，道路两边绿化。</v>
          </cell>
        </row>
        <row r="32">
          <cell r="B32" t="str">
            <v>2019年关庄镇树林村小型公益基础设施项目</v>
          </cell>
          <cell r="C32" t="str">
            <v>巷道硬化873米，排水渠800米，道路两边绿化。</v>
          </cell>
        </row>
        <row r="33">
          <cell r="B33" t="str">
            <v>2019年照金镇北梁村巷道硬化工程建设项目</v>
          </cell>
          <cell r="C33" t="str">
            <v>路面251㎡，透水砖铺设956㎡，路牙铺设1006米，路边绿化。</v>
          </cell>
        </row>
        <row r="34">
          <cell r="B34" t="str">
            <v>2019年石柱镇龙首村巷道硬化工程建设项目</v>
          </cell>
          <cell r="C34" t="str">
            <v>北楼组、吴庄组、同底组巷道硬化900米，道路两边绿化。</v>
          </cell>
        </row>
        <row r="35">
          <cell r="B35" t="str">
            <v>2019年庙湾镇柳林村巷道硬化工程建设项目</v>
          </cell>
          <cell r="C35" t="str">
            <v>边村组、北沟组、庙咀组巷道硬化750米，道路两边排水渠。</v>
          </cell>
        </row>
        <row r="36">
          <cell r="B36" t="str">
            <v>2019年庙湾镇柳林村金山组巷道硬化工程建设项目</v>
          </cell>
          <cell r="C36" t="str">
            <v>金山组800米巷道硬化</v>
          </cell>
        </row>
        <row r="37">
          <cell r="B37" t="str">
            <v>2019年照金镇杨山村老爷岭组供水工程</v>
          </cell>
          <cell r="C37" t="str">
            <v>新建水源、管道、增设消毒净化设施</v>
          </cell>
        </row>
        <row r="38">
          <cell r="B38" t="str">
            <v>2019年照金镇梨树村供水工程</v>
          </cell>
          <cell r="C38" t="str">
            <v>新建水源、水厂、管道、增设消毒净化设施</v>
          </cell>
        </row>
        <row r="39">
          <cell r="B39" t="str">
            <v>2019年小丘镇孟虎村供水工程</v>
          </cell>
          <cell r="C39" t="str">
            <v>新建管道、增设消毒 设施</v>
          </cell>
        </row>
        <row r="40">
          <cell r="B40" t="str">
            <v>2019年小丘镇前咀子供水工程</v>
          </cell>
          <cell r="C40" t="str">
            <v>新建水源、管道、增设消毒净化设施</v>
          </cell>
        </row>
        <row r="41">
          <cell r="B41" t="str">
            <v>2019年小丘镇文岭村芋河组供水工程</v>
          </cell>
          <cell r="C41" t="str">
            <v>新建水源、水厂、管道、消毒净化设施</v>
          </cell>
        </row>
        <row r="42">
          <cell r="B42" t="str">
            <v>2019年石柱镇生寅组供水工程</v>
          </cell>
          <cell r="C42" t="str">
            <v>新建管网，水源维护</v>
          </cell>
        </row>
        <row r="43">
          <cell r="B43" t="str">
            <v>2019年石柱镇西古村供水工程</v>
          </cell>
          <cell r="C43" t="str">
            <v>新建管网，水源维护</v>
          </cell>
        </row>
        <row r="44">
          <cell r="B44" t="str">
            <v>2019年石柱镇铁龙村供水工程</v>
          </cell>
          <cell r="C44" t="str">
            <v>新建管道，路面修复。</v>
          </cell>
        </row>
        <row r="45">
          <cell r="B45" t="str">
            <v>2019年石柱镇龙首村吴庄村供水工程</v>
          </cell>
          <cell r="C45" t="str">
            <v>水厂、输配管道，增设消毒净化设施</v>
          </cell>
        </row>
        <row r="46">
          <cell r="B46" t="str">
            <v>2019年石柱镇王益村供水工程</v>
          </cell>
          <cell r="C46" t="str">
            <v>水厂、输配管道，增设消毒净化设施</v>
          </cell>
        </row>
        <row r="47">
          <cell r="B47" t="str">
            <v>2019年石柱镇神湫村郑家河村供水工程</v>
          </cell>
          <cell r="C47" t="str">
            <v>新建水源、管道、增设消毒净化设施，路面修复</v>
          </cell>
        </row>
        <row r="48">
          <cell r="B48" t="str">
            <v>2019年瑶曲镇桑木渠组供水改扩建工程</v>
          </cell>
          <cell r="C48" t="str">
            <v>新建水源、管道、增设消毒净化设施路面修复等</v>
          </cell>
        </row>
        <row r="49">
          <cell r="B49" t="str">
            <v>2019年瑶曲镇桑木渠孔子头组供水工程</v>
          </cell>
          <cell r="C49" t="str">
            <v>新建水源、管道、增设消毒净化设施，路面修复</v>
          </cell>
        </row>
        <row r="50">
          <cell r="B50" t="str">
            <v>2019年瑶曲镇刘河供水工程</v>
          </cell>
          <cell r="C50" t="str">
            <v>改建水源、管道、增设消毒净化设施</v>
          </cell>
        </row>
        <row r="51">
          <cell r="B51" t="str">
            <v>2019年照金镇尖坪村供水工程</v>
          </cell>
          <cell r="C51" t="str">
            <v>改建水源、管道、增设消毒设施</v>
          </cell>
        </row>
        <row r="52">
          <cell r="B52" t="str">
            <v>2019年瑶曲镇金元供水工程</v>
          </cell>
          <cell r="C52" t="str">
            <v>新建水源、管道、增设消毒设施</v>
          </cell>
        </row>
        <row r="53">
          <cell r="B53" t="str">
            <v>2019年关庄镇柏树塬村支前河梁寨河供水工程</v>
          </cell>
          <cell r="C53" t="str">
            <v>新建水源、水厂、管道、增设消毒设施</v>
          </cell>
        </row>
        <row r="54">
          <cell r="B54" t="str">
            <v>2019年关庄镇柏树塬村支前河组供水改扩建工程</v>
          </cell>
          <cell r="C54" t="str">
            <v>管道、增设消毒净化设施</v>
          </cell>
        </row>
        <row r="55">
          <cell r="B55" t="str">
            <v>2019年关庄镇潦池村供水工程</v>
          </cell>
          <cell r="C55" t="str">
            <v>新建水源、管道、增设消毒设施</v>
          </cell>
        </row>
        <row r="56">
          <cell r="B56" t="str">
            <v>2019年关庄镇杨塬村柴场组供水工程</v>
          </cell>
          <cell r="C56" t="str">
            <v>新建水源、管道、增设消毒净化设施</v>
          </cell>
        </row>
        <row r="57">
          <cell r="B57" t="str">
            <v>2019年关庄镇麻子村供水工程</v>
          </cell>
          <cell r="C57" t="str">
            <v>管道、增设消毒净化设施，路面修复</v>
          </cell>
        </row>
        <row r="58">
          <cell r="B58" t="str">
            <v>2019年关庄镇北村九里坡西石坡组供水工程</v>
          </cell>
          <cell r="C58" t="str">
            <v>新建水源、管道、增设消毒净化设施，路面修复</v>
          </cell>
        </row>
        <row r="59">
          <cell r="B59" t="str">
            <v>2019年阿姑社村苏家店组供水工程</v>
          </cell>
          <cell r="C59" t="str">
            <v>管道、增设消毒设施</v>
          </cell>
        </row>
        <row r="60">
          <cell r="B60" t="str">
            <v>2019年锦阳办杨家庄供水工程</v>
          </cell>
          <cell r="C60" t="str">
            <v>新建水源、管道、增设消毒 设施，路面修复</v>
          </cell>
        </row>
        <row r="61">
          <cell r="B61" t="str">
            <v>2019年庙湾镇蔡河村神水搬迁点供水工程</v>
          </cell>
          <cell r="C61" t="str">
            <v>新建水源、管道、增设消毒净化设施，路面修复</v>
          </cell>
        </row>
        <row r="62">
          <cell r="B62" t="str">
            <v>2019年庙湾镇蔡河村神水牛蹄窝组供水工程</v>
          </cell>
          <cell r="C62" t="str">
            <v>新建水源、管道、增设消毒净化设施，路面修复</v>
          </cell>
        </row>
        <row r="63">
          <cell r="B63" t="str">
            <v>2019年庙湾镇蔡河村曲南组供水工程</v>
          </cell>
          <cell r="C63" t="str">
            <v>管道、增设消毒净化设施，路面修复</v>
          </cell>
        </row>
        <row r="64">
          <cell r="B64" t="str">
            <v>2019年庙湾镇春林供水工程</v>
          </cell>
          <cell r="C64" t="str">
            <v>管道、增设消毒净化设施，路面修复</v>
          </cell>
        </row>
        <row r="65">
          <cell r="B65" t="str">
            <v>2019年庙湾镇柳林村东石坡组供水工程</v>
          </cell>
          <cell r="C65" t="str">
            <v>新建水源、管道、增设消毒净化等辅助设施</v>
          </cell>
        </row>
        <row r="66">
          <cell r="B66" t="str">
            <v>2019年关庄集中供水工程建设项目</v>
          </cell>
          <cell r="C66" t="str">
            <v>水厂、输配管道，增设消毒净化设施</v>
          </cell>
        </row>
        <row r="67">
          <cell r="B67" t="str">
            <v>2019年关庄镇墓坳村墓坳组供水工程</v>
          </cell>
          <cell r="C67" t="str">
            <v>消毒房、消毒设备、管道、低压线路</v>
          </cell>
        </row>
        <row r="68">
          <cell r="B68" t="str">
            <v>2019年蔡河村联合组安全饮水工程建设项目</v>
          </cell>
          <cell r="C68" t="str">
            <v>新建水源、水厂、管道、增设消毒净化及辅助设施，</v>
          </cell>
        </row>
        <row r="69">
          <cell r="B69" t="str">
            <v>2019年关庄镇北村九里坡组安全饮水工程建设项目</v>
          </cell>
          <cell r="C69" t="str">
            <v>新建水源、管道、增设消毒设施</v>
          </cell>
        </row>
        <row r="70">
          <cell r="B70" t="str">
            <v>2019年关庄镇柏树塬村安全饮水工程建设项目</v>
          </cell>
          <cell r="C70" t="str">
            <v>管道、增设消毒设施，水源维护。</v>
          </cell>
        </row>
        <row r="71">
          <cell r="B71" t="str">
            <v>2019年照金镇芋园村五峰组搬迁点安全饮水工程项目</v>
          </cell>
          <cell r="C71" t="str">
            <v>新建水源、管道、增设消毒净化设施</v>
          </cell>
        </row>
        <row r="72">
          <cell r="B72" t="str">
            <v>2019年照金镇北梁村胡巷组安全饮水工程建设项目</v>
          </cell>
          <cell r="C72" t="str">
            <v>新建水源、管道、增设消毒净化设施</v>
          </cell>
        </row>
        <row r="73">
          <cell r="B73" t="str">
            <v>2019年照金镇高尔原村台尔组安全饮水工程建设项目</v>
          </cell>
          <cell r="C73" t="str">
            <v>新建水源、管道、增设消毒设施，路面修复</v>
          </cell>
        </row>
        <row r="74">
          <cell r="B74" t="str">
            <v>2019年瑶曲村背阴安全饮水工程建设项目</v>
          </cell>
          <cell r="C74" t="str">
            <v>管道、增设消毒净化设施</v>
          </cell>
        </row>
        <row r="75">
          <cell r="B75" t="str">
            <v>2019年庙湾镇贺家庄村安全饮水工程建设项目</v>
          </cell>
          <cell r="C75" t="str">
            <v>新建水源、管道、增设消毒净化设施</v>
          </cell>
        </row>
        <row r="76">
          <cell r="B76" t="str">
            <v>2019年庙湾镇五联村安全饮水工程建设项目</v>
          </cell>
          <cell r="C76" t="str">
            <v>新建水源、管道、增设消毒净化设施</v>
          </cell>
        </row>
        <row r="77">
          <cell r="B77" t="str">
            <v>2019年庙湾镇蔡河村蔡河组安全饮水项目</v>
          </cell>
          <cell r="C77" t="str">
            <v>新建水源、管道、增设消毒净设施</v>
          </cell>
        </row>
        <row r="78">
          <cell r="B78" t="str">
            <v>2019年庙湾镇柳林村柳林组安全饮水工程建设项目</v>
          </cell>
          <cell r="C78" t="str">
            <v>新建水源、管道、增设消毒设施</v>
          </cell>
        </row>
        <row r="79">
          <cell r="B79" t="str">
            <v>2019年关庄镇杨塬村安全饮水工程建设项目</v>
          </cell>
          <cell r="C79" t="str">
            <v>改建水源、水厂、管道、增设消毒净化设施</v>
          </cell>
        </row>
        <row r="80">
          <cell r="B80" t="str">
            <v>2019年照金镇代子村花豹窝组供水工程建设项目</v>
          </cell>
          <cell r="C80" t="str">
            <v>新建水源、管道、增设消毒净化设施</v>
          </cell>
        </row>
        <row r="81">
          <cell r="B81" t="str">
            <v>2019年照金镇瑶曲村南司马组供水工程建设项目</v>
          </cell>
          <cell r="C81" t="str">
            <v>新建水源、管道、增设消毒设施</v>
          </cell>
        </row>
        <row r="82">
          <cell r="B82" t="str">
            <v>2019年照金镇芋园村五峰西坡头组供水工程建设项目</v>
          </cell>
          <cell r="C82" t="str">
            <v>新建水源、水厂管道、增设消毒净化设施</v>
          </cell>
        </row>
        <row r="83">
          <cell r="B83" t="str">
            <v>2019年关庄镇马吉村供水工程建设项目</v>
          </cell>
          <cell r="C83" t="str">
            <v>改建水源、水厂、管道、增设消毒净化设施</v>
          </cell>
        </row>
        <row r="84">
          <cell r="B84" t="str">
            <v>2019年小丘镇白瓜村前槽组供水工程建设项目</v>
          </cell>
          <cell r="C84" t="str">
            <v>改建水源、管道、增设消毒净化设施</v>
          </cell>
        </row>
        <row r="85">
          <cell r="B85" t="str">
            <v>2019年小丘镇白瓜村白瓜组供水工程建设项目</v>
          </cell>
          <cell r="C85" t="str">
            <v>改建水源、管道、增设消毒净化设施</v>
          </cell>
        </row>
        <row r="86">
          <cell r="B86" t="str">
            <v>2019年小丘镇白瓜村山家坡组供水工程建设项目</v>
          </cell>
          <cell r="C86" t="str">
            <v>改建水源、水厂、管道、增设消毒净化设施</v>
          </cell>
        </row>
        <row r="87">
          <cell r="B87" t="str">
            <v>2019年石柱镇马咀村韩古组集中供水工程建设项目</v>
          </cell>
          <cell r="C87" t="str">
            <v>韩古庄村水源、管道、增设消毒净化设施</v>
          </cell>
        </row>
        <row r="88">
          <cell r="B88" t="str">
            <v>2019年瑶曲镇贾曲河村供水工程建设项目</v>
          </cell>
          <cell r="C88" t="str">
            <v>水源、管道、增设消毒净化设施、入户</v>
          </cell>
        </row>
        <row r="89">
          <cell r="B89" t="str">
            <v>2019年孙塬镇东塬集中供水工程建设项目</v>
          </cell>
          <cell r="C89" t="str">
            <v>水源、管道、增设消毒净化设施、入户</v>
          </cell>
        </row>
        <row r="90">
          <cell r="B90" t="str">
            <v>2019年董家河镇土桥村供水工程建设项目</v>
          </cell>
          <cell r="C90" t="str">
            <v>水源、管道、增设消毒净化设施、入户</v>
          </cell>
        </row>
        <row r="91">
          <cell r="B91" t="str">
            <v>铜川市耀州区2019年度统筹整合资金生产路建设项目瑶曲镇金元村生产路建设项目</v>
          </cell>
          <cell r="C91" t="str">
            <v>新修生产路2500米</v>
          </cell>
        </row>
        <row r="92">
          <cell r="B92" t="str">
            <v>铜川市耀州区2019年度统筹整合资金生产路建设项目瑶曲镇贾曲河村生产路建设项目</v>
          </cell>
          <cell r="C92" t="str">
            <v>新修生产路5500米</v>
          </cell>
        </row>
        <row r="93">
          <cell r="B93" t="str">
            <v>铜川市耀州区2019年度统筹整合资金生产路建设项目庙湾镇蔡河村生产路建设项目</v>
          </cell>
          <cell r="C93" t="str">
            <v>新修生产路5000米</v>
          </cell>
        </row>
        <row r="94">
          <cell r="B94" t="str">
            <v>铜川市耀州区2019年度统筹整合资金生产路建设项目庙湾镇五联村生产路建设项目</v>
          </cell>
          <cell r="C94" t="str">
            <v>新修砂石路4000米</v>
          </cell>
        </row>
        <row r="95">
          <cell r="B95" t="str">
            <v>铜川市耀州区2019年度统筹整合资金生产路建设项目小丘镇文岭村生产路建设项目</v>
          </cell>
          <cell r="C95" t="str">
            <v>新修砂石路4000米</v>
          </cell>
        </row>
        <row r="96">
          <cell r="B96" t="str">
            <v>铜川市耀州区2019年度统筹整合资金生产路建设项目小丘镇白瓜村生产路建设项目</v>
          </cell>
          <cell r="C96" t="str">
            <v>新修砂石路5000米</v>
          </cell>
        </row>
        <row r="97">
          <cell r="B97" t="str">
            <v>铜川市耀州区2019年度统筹整合资金生产路建设项目照金镇高尔塬村生产路建设项目</v>
          </cell>
          <cell r="C97" t="str">
            <v>新修砂石路5000米</v>
          </cell>
        </row>
        <row r="98">
          <cell r="B98" t="str">
            <v>铜川市耀州区2019年度统筹整合资金生产路建设项目照金镇代子村生产路建设项目</v>
          </cell>
          <cell r="C98" t="str">
            <v>新修砂石路4000米</v>
          </cell>
        </row>
        <row r="99">
          <cell r="B99" t="str">
            <v>铜川市耀州区2019年度统筹整合资金生产路建设项目照金镇杨家山村生产路建设项目</v>
          </cell>
          <cell r="C99" t="str">
            <v>杨家山村生产路路面拓宽及铺设砂石5000米</v>
          </cell>
        </row>
        <row r="100">
          <cell r="B100" t="str">
            <v>铜川市耀州区2019年度统筹整合资金生产路建设项目孙塬镇文昌村生产路建设项目</v>
          </cell>
          <cell r="C100" t="str">
            <v>新修砂石路3000米</v>
          </cell>
        </row>
        <row r="101">
          <cell r="B101" t="str">
            <v>2019年寺沟塬村巷道硬化项目</v>
          </cell>
          <cell r="C101" t="str">
            <v>巷道硬化及排水渠建设2500米</v>
          </cell>
        </row>
        <row r="102">
          <cell r="B102" t="str">
            <v>2019年杨家庄村巷道硬化及排水渠建设</v>
          </cell>
          <cell r="C102" t="str">
            <v>巷道硬化及排水渠建设2000米</v>
          </cell>
        </row>
        <row r="103">
          <cell r="B103" t="str">
            <v>2019年杨家庄村饮水工程</v>
          </cell>
          <cell r="C103" t="str">
            <v>新建150立方米蓄水池一座，水渠1600米</v>
          </cell>
        </row>
        <row r="104">
          <cell r="B104" t="str">
            <v>2019年瑶曲村鸡山组便民桥建设项目</v>
          </cell>
          <cell r="C104" t="str">
            <v>鸡山组新修便民桥2座</v>
          </cell>
        </row>
        <row r="105">
          <cell r="B105" t="str">
            <v>2019年教场坪村闫曲河组通组路硬化项目</v>
          </cell>
          <cell r="C105" t="str">
            <v>闫曲河组通组路硬化2600米</v>
          </cell>
        </row>
        <row r="106">
          <cell r="B106" t="str">
            <v>2019年金元村通组砂石路建设</v>
          </cell>
          <cell r="C106" t="str">
            <v>金元村通组砂石路4000米</v>
          </cell>
        </row>
        <row r="107">
          <cell r="B107" t="str">
            <v>2019年土桥村给水管网工程建设项目</v>
          </cell>
          <cell r="C107" t="str">
            <v>铺设给水管网3000米，新建蓄水池2座</v>
          </cell>
        </row>
        <row r="108">
          <cell r="B108" t="str">
            <v>2019年土桥村阳凹通组道路</v>
          </cell>
          <cell r="C108" t="str">
            <v>阳凹组道路硬化2000米</v>
          </cell>
        </row>
        <row r="109">
          <cell r="B109" t="str">
            <v>2019年党家河村人畜安全饮水</v>
          </cell>
          <cell r="C109" t="str">
            <v>新建220米深机井一眼</v>
          </cell>
        </row>
        <row r="110">
          <cell r="B110" t="str">
            <v>2019年小丘村巷道硬化项目</v>
          </cell>
          <cell r="C110" t="str">
            <v>小丘村巷道硬化1000米</v>
          </cell>
        </row>
        <row r="111">
          <cell r="B111" t="str">
            <v>2019年小丘村六组巷道硬化</v>
          </cell>
          <cell r="C111" t="str">
            <v>小丘村六组新建巷道370米</v>
          </cell>
        </row>
        <row r="112">
          <cell r="B112" t="str">
            <v>2019年白瓜村水站改造项目</v>
          </cell>
          <cell r="C112" t="str">
            <v>白瓜村九组水站更换水路管道5000米</v>
          </cell>
        </row>
        <row r="113">
          <cell r="B113" t="str">
            <v>2019年文岭村通组路项目</v>
          </cell>
          <cell r="C113" t="str">
            <v>二至三组通组路硬化1600米</v>
          </cell>
        </row>
        <row r="114">
          <cell r="B114" t="str">
            <v>2019年孟虎村一组巷道硬化</v>
          </cell>
          <cell r="C114" t="str">
            <v>孟虎村一组巷道硬化600米</v>
          </cell>
        </row>
        <row r="115">
          <cell r="B115" t="str">
            <v>2019年马吉村巷道硬化项目</v>
          </cell>
          <cell r="C115" t="str">
            <v>二组、四组巷道硬化1000米</v>
          </cell>
        </row>
        <row r="116">
          <cell r="B116" t="str">
            <v>2019年潦池村巷道硬化项目</v>
          </cell>
          <cell r="C116" t="str">
            <v>巷道硬化、排水渠建设各500米</v>
          </cell>
        </row>
        <row r="117">
          <cell r="B117" t="str">
            <v>2019年文昌村巷道硬化项目</v>
          </cell>
          <cell r="C117" t="str">
            <v>二组道路硬化1000米</v>
          </cell>
        </row>
        <row r="118">
          <cell r="B118" t="str">
            <v>2019年北梁村砂石路建设</v>
          </cell>
          <cell r="C118" t="str">
            <v>铺设曹沟组七里坡砂石路2000米</v>
          </cell>
        </row>
        <row r="119">
          <cell r="B119" t="str">
            <v>2019年蔡河村曲南组巷道硬化项目</v>
          </cell>
          <cell r="C119" t="str">
            <v>曲南组巷道硬化500米</v>
          </cell>
        </row>
        <row r="120">
          <cell r="B120" t="str">
            <v>2019年蔡河村联合组通组路工程</v>
          </cell>
          <cell r="C120" t="str">
            <v>联合组通组路硬化1000米</v>
          </cell>
        </row>
        <row r="121">
          <cell r="B121" t="str">
            <v>2019年柳林村巷道硬化项目</v>
          </cell>
          <cell r="C121" t="str">
            <v>金山组巷道硬化800米</v>
          </cell>
        </row>
        <row r="122">
          <cell r="B122" t="str">
            <v>2019年五联村巷道硬化项目</v>
          </cell>
          <cell r="C122" t="str">
            <v>马塬等三个小组巷道硬化2500米</v>
          </cell>
        </row>
        <row r="123">
          <cell r="B123" t="str">
            <v>2019年孝慈村巷道硬化项目</v>
          </cell>
          <cell r="C123" t="str">
            <v>刘寨组生产路硬化及排水1200米</v>
          </cell>
        </row>
        <row r="124">
          <cell r="B124" t="str">
            <v>2019年神湫村巷道硬化项目</v>
          </cell>
          <cell r="C124" t="str">
            <v>巷道硬化500米</v>
          </cell>
        </row>
        <row r="125">
          <cell r="B125" t="str">
            <v>2019年西古村通组路硬化</v>
          </cell>
          <cell r="C125" t="str">
            <v>一组巷道硬化800米</v>
          </cell>
        </row>
        <row r="126">
          <cell r="B126" t="str">
            <v>2019年上安村生产路建设</v>
          </cell>
          <cell r="C126" t="str">
            <v>北岭蔬菜大棚至主干道道路硬化300米</v>
          </cell>
        </row>
        <row r="127">
          <cell r="B127" t="str">
            <v>2019年马咀村生产路硬化</v>
          </cell>
          <cell r="C127" t="str">
            <v>碌碡咀下北安子1100米生产路硬化</v>
          </cell>
        </row>
        <row r="128">
          <cell r="B128" t="str">
            <v>2019年克坊村巷道硬化及排水</v>
          </cell>
          <cell r="C128" t="str">
            <v>阿姑组巷道硬化及排水渠建设550米</v>
          </cell>
        </row>
        <row r="129">
          <cell r="B129" t="str">
            <v>2019年沟西村巷道硬化项目</v>
          </cell>
          <cell r="C129" t="str">
            <v>上关组巷道硬化及排水渠建设5500米</v>
          </cell>
        </row>
        <row r="130">
          <cell r="B130" t="str">
            <v>2019年瑶曲镇金元村艾草种植项目</v>
          </cell>
          <cell r="C130" t="str">
            <v>种植艾草300亩</v>
          </cell>
        </row>
        <row r="131">
          <cell r="B131" t="str">
            <v>2019年照金镇贫困片区艾草种植项目</v>
          </cell>
          <cell r="C131" t="str">
            <v>种植艾草1000亩</v>
          </cell>
        </row>
        <row r="132">
          <cell r="B132" t="str">
            <v>2019年关庄镇墓坳村奶山羊标准化养殖基地建设项目</v>
          </cell>
          <cell r="C132" t="str">
            <v>建设存栏500只奶山羊规模养殖场一个。</v>
          </cell>
        </row>
        <row r="133">
          <cell r="B133" t="str">
            <v>2019年关庄镇马吉村奶山羊标准化养殖基地建设项目</v>
          </cell>
          <cell r="C133" t="str">
            <v>建设存栏500只奶山羊规模养殖场一个。</v>
          </cell>
        </row>
        <row r="134">
          <cell r="B134" t="str">
            <v>2019年关庄镇潦池村奶山羊标准化养殖基地建设项目</v>
          </cell>
          <cell r="C134" t="str">
            <v>建设存栏500只奶山羊规模养殖场一个。</v>
          </cell>
        </row>
        <row r="135">
          <cell r="B135" t="str">
            <v>2019年关庄镇金马村奶山羊标准化养殖基地建设项目</v>
          </cell>
          <cell r="C135" t="str">
            <v>建设存栏500只奶山羊规模养殖场。</v>
          </cell>
        </row>
        <row r="136">
          <cell r="B136" t="str">
            <v>2019年关庄镇道东村千只奶山羊标准化养殖基地建设项目</v>
          </cell>
          <cell r="C136" t="str">
            <v>建设存栏500只奶山羊规模养殖场一个。</v>
          </cell>
        </row>
        <row r="137">
          <cell r="B137" t="str">
            <v>2019年关庄镇柏树塬村奶山羊标准化养殖基地建设项目</v>
          </cell>
          <cell r="C137" t="str">
            <v>建设存栏500只奶山羊规模养殖场一个。</v>
          </cell>
        </row>
        <row r="138">
          <cell r="B138" t="str">
            <v>2019年小丘镇孟虎村奶山羊养殖场建设项目</v>
          </cell>
          <cell r="C138" t="str">
            <v>新建养殖场一座，存栏500只。</v>
          </cell>
        </row>
        <row r="139">
          <cell r="B139" t="str">
            <v>2019年石柱镇活龙村肉羊养殖场建设项目</v>
          </cell>
          <cell r="C139" t="str">
            <v>新建羊舍720平方米，运动场1200平方米，护栏180米，饲料库100平方米，储草棚200平方米等</v>
          </cell>
        </row>
        <row r="140">
          <cell r="B140" t="str">
            <v>2019年庙湾镇春林村奶山羊养殖场建设项目</v>
          </cell>
          <cell r="C140" t="str">
            <v>新建羊舍742平方米，运动场1200平方米，消毒室160平方米，储草窑324立方米等</v>
          </cell>
        </row>
        <row r="141">
          <cell r="B141" t="str">
            <v>2019年关庄镇杨塬村奶山羊养殖场建设项目</v>
          </cell>
          <cell r="C141" t="str">
            <v>新建羊舍670平方米670平方米，隔离舍72平方米，饲料棚100平方米，挤奶站210平方米等</v>
          </cell>
        </row>
        <row r="142">
          <cell r="B142" t="str">
            <v>2019年瑶曲镇瑶曲村奶山羊养殖场建设项目</v>
          </cell>
          <cell r="C142" t="str">
            <v>新建羊舍700平方米，发酵场200平方米，运动场1400平方米，青储窖300立方米等</v>
          </cell>
        </row>
        <row r="143">
          <cell r="B143" t="str">
            <v>2019年小丘镇白瓜村焦子河组肉羊养殖场建设项目</v>
          </cell>
          <cell r="C143" t="str">
            <v>新建羊舍1000平方米，羊粪处理场、发酵场200平方米</v>
          </cell>
        </row>
        <row r="144">
          <cell r="B144" t="str">
            <v>2019年小丘镇文岭村500只奶山羊养殖场扩建项目</v>
          </cell>
          <cell r="C144" t="str">
            <v>扩建养殖场一座，年出栏肉羊500只以上。</v>
          </cell>
        </row>
        <row r="145">
          <cell r="B145" t="str">
            <v>2019年小丘镇白瓜村肉羊养殖场建设项目</v>
          </cell>
          <cell r="C145" t="str">
            <v>扩建白瓜村肉羊养殖场。</v>
          </cell>
        </row>
        <row r="146">
          <cell r="B146" t="str">
            <v>2019年董家河镇土桥村500只肉羊养殖场建设项目</v>
          </cell>
          <cell r="C146" t="str">
            <v>新建500头肉羊养殖场1个。</v>
          </cell>
        </row>
        <row r="147">
          <cell r="B147" t="str">
            <v>2019年瑶曲镇贾曲河村肉羊养殖场扩建项目</v>
          </cell>
          <cell r="C147" t="str">
            <v>肉羊养殖场基础设施、生产设备建设完善</v>
          </cell>
        </row>
        <row r="148">
          <cell r="B148" t="str">
            <v>2019年小丘镇白瓜村前槽组肉羊养殖场建设项目</v>
          </cell>
          <cell r="C148" t="str">
            <v>新建养殖场一座，年出栏肉羊500头以上。</v>
          </cell>
        </row>
        <row r="149">
          <cell r="B149" t="str">
            <v>2019年照金镇高尔原村肉羊养殖场扩建项目</v>
          </cell>
          <cell r="C149" t="str">
            <v>肉羊养殖场基础设施、生产设备建设完善</v>
          </cell>
        </row>
        <row r="150">
          <cell r="B150" t="str">
            <v>2019年照金镇梨树村肉牛养殖场扩建项目</v>
          </cell>
          <cell r="C150" t="str">
            <v>年出栏1000头肉牛养殖场配套设施完善</v>
          </cell>
        </row>
        <row r="151">
          <cell r="B151" t="str">
            <v>2019年照金镇代子村羊场二期建设项目</v>
          </cell>
          <cell r="C151" t="str">
            <v>千只羊场附属设备、基础设施完善</v>
          </cell>
        </row>
        <row r="152">
          <cell r="B152" t="str">
            <v>2019年照金镇北梁村肉羊养殖场配套设施建设项目</v>
          </cell>
          <cell r="C152" t="str">
            <v>年出栏3000只肉羊养殖场配套设施建设</v>
          </cell>
        </row>
        <row r="153">
          <cell r="B153" t="str">
            <v>2019年石柱镇孝慈村肉羊养殖产业项目</v>
          </cell>
          <cell r="C153" t="str">
            <v>建设年出栏1000只肉羊育肥场1个</v>
          </cell>
        </row>
        <row r="154">
          <cell r="B154" t="str">
            <v>2019年石柱镇龙首村肉羊标准化养殖项目</v>
          </cell>
          <cell r="C154" t="str">
            <v>建设年出栏1000只肉羊育肥场1个</v>
          </cell>
        </row>
        <row r="155">
          <cell r="B155" t="str">
            <v>2019年关庄镇道东村中蜂养殖项目</v>
          </cell>
          <cell r="C155" t="str">
            <v>养殖中华蜂50箱及产地布置。</v>
          </cell>
        </row>
        <row r="156">
          <cell r="B156" t="str">
            <v>2019年石柱镇石柱村蒲公英加工车间建设项目</v>
          </cell>
          <cell r="C156" t="str">
            <v>新建500平米蒲公英茶叶加工厂、设备购置</v>
          </cell>
        </row>
        <row r="157">
          <cell r="B157" t="str">
            <v>2019年锦阳办杨家庄村集体经济壮大项目</v>
          </cell>
          <cell r="C157" t="str">
            <v>入股到铜川市鸿伟实业股份有限公司实施标准化兔舍建设20栋，带动贫困户增收</v>
          </cell>
        </row>
        <row r="158">
          <cell r="B158" t="str">
            <v>2019年锦阳办寺沟塬村村集体经济壮大项目</v>
          </cell>
          <cell r="C158" t="str">
            <v>入股到铜川市鸿伟实业股份有限公司实施标准化兔舍建设20栋，带动贫困户增收</v>
          </cell>
        </row>
        <row r="159">
          <cell r="B159" t="str">
            <v>2019年瑶曲镇葫芦村村集体经济壮大项目</v>
          </cell>
          <cell r="C159" t="str">
            <v>入股到铜川市鸿伟实业股份有限公司实施标准化兔舍建设20栋，带动贫困户增收</v>
          </cell>
        </row>
        <row r="160">
          <cell r="B160" t="str">
            <v>2019年石柱镇活龙村村集体经济壮大项目</v>
          </cell>
          <cell r="C160" t="str">
            <v>入股到铜川市鸿伟实业股份有限公司实施标准化兔舍建设20栋，带动贫困户增收</v>
          </cell>
        </row>
        <row r="161">
          <cell r="B161" t="str">
            <v>2019年石柱镇龙首村村集体经济壮大项目</v>
          </cell>
          <cell r="C161" t="str">
            <v>入股到铜川市鸿伟实业股份有限公司实施标准化兔舍建设20栋，带动贫困户增收</v>
          </cell>
        </row>
        <row r="162">
          <cell r="B162" t="str">
            <v>2019年石柱镇上安村村集体经济壮大项目</v>
          </cell>
          <cell r="C162" t="str">
            <v>资金变股金，入股到铜川市鸿伟实业股份有限公司壮大村集体经济，带动贫困户增收</v>
          </cell>
        </row>
        <row r="163">
          <cell r="B163" t="str">
            <v>2019年孙塬镇文昌村村集体经济壮大项目</v>
          </cell>
          <cell r="C163" t="str">
            <v>入股到铜川市鸿伟实业股份有限公司实施标准化兔舍建设20栋，带动贫困户增收</v>
          </cell>
        </row>
        <row r="164">
          <cell r="B164" t="str">
            <v>2019年孙塬镇惠塬村村集体经济壮大项目</v>
          </cell>
          <cell r="C164" t="str">
            <v>入股到铜川市鸿伟实业股份有限公司实施标准化兔舍建设20栋，带动贫困户增收</v>
          </cell>
        </row>
        <row r="165">
          <cell r="B165" t="str">
            <v>2019年照金镇照金村村级光伏电站建设项目</v>
          </cell>
          <cell r="C165" t="str">
            <v>建设村级光伏电站，电站容量496.5千瓦</v>
          </cell>
        </row>
        <row r="166">
          <cell r="B166" t="str">
            <v>2019年孙塬镇惠塬村村村级光伏电站建设项目</v>
          </cell>
          <cell r="C166" t="str">
            <v>建设村级光伏电站，电站容量465.1千瓦</v>
          </cell>
        </row>
        <row r="167">
          <cell r="B167" t="str">
            <v>2019年关庄镇柏树塬村村级光伏电站建设项目</v>
          </cell>
          <cell r="C167" t="str">
            <v>建设村级光伏电站，电站容量498.44千瓦及场地铺设</v>
          </cell>
        </row>
        <row r="168">
          <cell r="B168" t="str">
            <v>2019年关庄镇北村村级光伏电站建设项目</v>
          </cell>
          <cell r="C168" t="str">
            <v>建设村级光伏电站，电站容量169.29千瓦及场地铺设</v>
          </cell>
        </row>
        <row r="169">
          <cell r="B169" t="str">
            <v>2019年关庄镇金马村村级光伏电站建设项目</v>
          </cell>
          <cell r="C169" t="str">
            <v>建设村级光伏电站，电站容量240千瓦</v>
          </cell>
        </row>
        <row r="170">
          <cell r="B170" t="str">
            <v>2019年关庄镇马吉村村级光伏电站建设项目</v>
          </cell>
          <cell r="C170" t="str">
            <v>建设村级光伏电站，电站容量426.36千瓦</v>
          </cell>
        </row>
        <row r="171">
          <cell r="B171" t="str">
            <v>2019年关庄镇杨塬村村级光伏电站建设项目</v>
          </cell>
          <cell r="C171" t="str">
            <v>建设村级光伏电站，电站容量498.4千瓦及场地铺设</v>
          </cell>
        </row>
        <row r="172">
          <cell r="B172" t="str">
            <v>2019年关庄镇道东村村级光伏电站建设项目</v>
          </cell>
          <cell r="C172" t="str">
            <v>建设村级光伏电站，电站容量212.04千瓦及场地铺设</v>
          </cell>
        </row>
        <row r="173">
          <cell r="B173" t="str">
            <v>2019年关庄镇潦池村村级光伏电站建设项目</v>
          </cell>
          <cell r="C173" t="str">
            <v>建设村级光伏电站，电站容量217.17千瓦及场地铺设</v>
          </cell>
        </row>
        <row r="174">
          <cell r="B174" t="str">
            <v>2019年关庄镇麻子村级光伏电站建设项目</v>
          </cell>
          <cell r="C174" t="str">
            <v>建设村级光伏电站，电站容量193.8千瓦及场地铺设</v>
          </cell>
        </row>
        <row r="175">
          <cell r="B175" t="str">
            <v>2019年关庄镇墓坳村村级光伏电站建设项目</v>
          </cell>
          <cell r="C175" t="str">
            <v>建设村级光伏电站，电站容量239.4千瓦及场地铺设</v>
          </cell>
        </row>
        <row r="176">
          <cell r="B176" t="str">
            <v>2019年关庄镇树林村村级光伏电站建设项目</v>
          </cell>
          <cell r="C176" t="str">
            <v>建设村级光伏电站，电站容量313.35千瓦及场地铺设</v>
          </cell>
        </row>
        <row r="177">
          <cell r="B177" t="str">
            <v>2019年锦阳办阿姑社村村级光伏电站建设项目</v>
          </cell>
          <cell r="C177" t="str">
            <v>建设村级光伏电站，电站容量97.47千瓦及场地铺设</v>
          </cell>
        </row>
        <row r="178">
          <cell r="B178" t="str">
            <v>2019年锦阳办水峪村村级光伏电站建设项目</v>
          </cell>
          <cell r="C178" t="str">
            <v>建设村级光伏电站，电站容量165.3千瓦及场地铺设</v>
          </cell>
        </row>
        <row r="179">
          <cell r="B179" t="str">
            <v>2019年产业巩固提升扶贫项目</v>
          </cell>
          <cell r="C179" t="str">
            <v>石柱镇、关庄镇、照金镇368户贫困户发展产业</v>
          </cell>
        </row>
        <row r="180">
          <cell r="B180" t="str">
            <v>2019年贺家庄村核桃经济林发展项目</v>
          </cell>
          <cell r="C180" t="str">
            <v>整形修剪核桃及管护317亩</v>
          </cell>
        </row>
        <row r="181">
          <cell r="B181" t="str">
            <v>2019年贾曲河村核桃经济林发展项目</v>
          </cell>
          <cell r="C181" t="str">
            <v>整形修剪核桃及管护823亩</v>
          </cell>
        </row>
        <row r="182">
          <cell r="B182" t="str">
            <v>2019年车洼村核桃经济林发展项目</v>
          </cell>
          <cell r="C182" t="str">
            <v>整形修剪核桃及管护332亩</v>
          </cell>
        </row>
        <row r="183">
          <cell r="B183" t="str">
            <v>2019年芋园村核桃经济林发展项目</v>
          </cell>
          <cell r="C183" t="str">
            <v>整形修剪核桃及管护311亩</v>
          </cell>
        </row>
        <row r="184">
          <cell r="B184" t="str">
            <v>2019年高尔塬村核桃经济林发展项目</v>
          </cell>
          <cell r="C184" t="str">
            <v>整形修剪核桃及管护1110亩</v>
          </cell>
        </row>
        <row r="185">
          <cell r="B185" t="str">
            <v>2019年梨树村核桃经济林发展项目</v>
          </cell>
          <cell r="C185" t="str">
            <v>整形修剪核桃及管护540亩</v>
          </cell>
        </row>
        <row r="186">
          <cell r="B186" t="str">
            <v>2019年代子村核桃经济林发展项目</v>
          </cell>
          <cell r="C186" t="str">
            <v>整形修剪核桃及管护273亩</v>
          </cell>
        </row>
        <row r="187">
          <cell r="B187" t="str">
            <v>2019年杨山村核桃经济林发展项目</v>
          </cell>
          <cell r="C187" t="str">
            <v>整形修剪核桃及管护180亩</v>
          </cell>
        </row>
        <row r="188">
          <cell r="B188" t="str">
            <v>2019年北梁村核桃经济林发展项目</v>
          </cell>
          <cell r="C188" t="str">
            <v>整形修剪核桃及管护275亩</v>
          </cell>
        </row>
        <row r="189">
          <cell r="B189" t="str">
            <v>2019年五联村花椒栽植项目</v>
          </cell>
          <cell r="C189" t="str">
            <v>新栽花椒100亩</v>
          </cell>
        </row>
        <row r="190">
          <cell r="B190" t="str">
            <v>2019年关庄片区花椒栽植项目</v>
          </cell>
          <cell r="C190" t="str">
            <v>新栽900亩花椒</v>
          </cell>
        </row>
        <row r="191">
          <cell r="B191" t="str">
            <v>2019年文昌村花椒示范园建设项目</v>
          </cell>
          <cell r="C191" t="str">
            <v>花椒水肥管理150亩；新建200立方米混凝土蓄水池。</v>
          </cell>
        </row>
        <row r="192">
          <cell r="B192" t="str">
            <v>2019年小丘镇小丘村樱桃栽植项目</v>
          </cell>
          <cell r="C192" t="str">
            <v>新栽植樱桃及土地平整50亩</v>
          </cell>
        </row>
        <row r="193">
          <cell r="B193" t="str">
            <v>2019年小丘镇白瓜村苹果示范园建设项目</v>
          </cell>
          <cell r="C193" t="str">
            <v>新栽植示范园苹果200亩，平整土地200亩。</v>
          </cell>
        </row>
        <row r="194">
          <cell r="B194" t="str">
            <v>2019年庙湾镇柳林村香菇养菌棚建设项目</v>
          </cell>
          <cell r="C194" t="str">
            <v>新建养菌棚18个、硬化制料场及场地铺设1870平方米</v>
          </cell>
        </row>
        <row r="195">
          <cell r="B195" t="str">
            <v>2019年庙湾镇蔡河村香菇种植基地二期建设项目</v>
          </cell>
          <cell r="C195" t="str">
            <v>新建标准出菇棚30个，养菌棚35个，钢结构双拱香菇养菌出菇两用棚100个，双拱出菇棚15个及场地铺设。</v>
          </cell>
        </row>
        <row r="196">
          <cell r="B196" t="str">
            <v>2019年庙湾镇香菇小镇基地一期配套基础设施建设项目</v>
          </cell>
          <cell r="C196" t="str">
            <v>柳林、蔡河等香菇种植基地配套设施建设和场地修复。</v>
          </cell>
        </row>
        <row r="197">
          <cell r="B197" t="str">
            <v>2019年小丘镇独石村香菇大棚建设项目</v>
          </cell>
          <cell r="C197" t="str">
            <v>新建香菇大棚6个（含配套钢架水电路）及场地铺设</v>
          </cell>
        </row>
        <row r="198">
          <cell r="B198" t="str">
            <v>2019年石柱镇马咀村有机设施蔬菜基地建设项目</v>
          </cell>
          <cell r="C198" t="str">
            <v>新建日光温室大棚20栋及场地铺设。</v>
          </cell>
        </row>
        <row r="199">
          <cell r="B199" t="str">
            <v>2019年瑶曲镇教场坪村大棚蔬菜基地建设项目</v>
          </cell>
          <cell r="C199" t="str">
            <v>新建大棚150个及场地铺设</v>
          </cell>
        </row>
        <row r="200">
          <cell r="B200" t="str">
            <v>2019年照金镇高尔原村蔬菜大棚二期建设项目</v>
          </cell>
          <cell r="C200" t="str">
            <v>建设蔬菜大棚10个及场地铺设</v>
          </cell>
        </row>
        <row r="201">
          <cell r="B201" t="str">
            <v>2019年照金镇代子村蔬菜大棚二期建设项目</v>
          </cell>
          <cell r="C201" t="str">
            <v>建设蔬菜大棚10个及场地铺设。</v>
          </cell>
        </row>
        <row r="202">
          <cell r="B202" t="str">
            <v>2019年照金镇尖坪村设施蔬菜大棚建设项目</v>
          </cell>
          <cell r="C202" t="str">
            <v>建设蔬菜大棚10个及场地铺设。</v>
          </cell>
        </row>
        <row r="203">
          <cell r="B203" t="str">
            <v>2019年照金镇照金村设施蔬菜基地建设项目</v>
          </cell>
          <cell r="C203" t="str">
            <v>新建标准温室大棚15个及场地铺设。</v>
          </cell>
        </row>
        <row r="204">
          <cell r="B204" t="str">
            <v>铜川市耀州区2018年深度贫困村基础设施项目照金镇芋园（五峰）村高效节水灌溉工程</v>
          </cell>
          <cell r="C204" t="str">
            <v>维养库3处、堤防4处、淤地坝2处，设施30处及周边农田修复</v>
          </cell>
        </row>
        <row r="205">
          <cell r="B205" t="str">
            <v>2019年小型农田水利设施维修养护项目</v>
          </cell>
          <cell r="C205" t="str">
            <v>新建泵站一座、过滤施肥间1座，300m³高位水池一座及设备采购等。</v>
          </cell>
        </row>
        <row r="206">
          <cell r="B206" t="str">
            <v>2019年芋园村五峰搬迁点河道拦水坝建设项目</v>
          </cell>
          <cell r="C206" t="str">
            <v>新建拦水坝308m³、边坡修整1450㎡及辅助设施。</v>
          </cell>
        </row>
        <row r="207">
          <cell r="B207" t="str">
            <v>2019年小丘镇小型农田基础设施建设项目</v>
          </cell>
          <cell r="C207" t="str">
            <v>新建蓄水池、微灌、管网、生产路及培训</v>
          </cell>
        </row>
        <row r="208">
          <cell r="B208" t="str">
            <v>2019年小丘镇独石村壮大村集体经济项目</v>
          </cell>
          <cell r="C208" t="str">
            <v>产业资金投入铜川市海升现代农业有限公司，享受收益，壮大村集体经济</v>
          </cell>
        </row>
        <row r="209">
          <cell r="B209" t="str">
            <v>2019年小丘镇白瓜村壮大村集体经济项目</v>
          </cell>
          <cell r="C209" t="str">
            <v>产业资金投入铜川市海升现代农业有限公司，享受收益，壮大村集体经济</v>
          </cell>
        </row>
        <row r="210">
          <cell r="B210" t="str">
            <v>2019年小丘镇文岭村壮大村集体经济项目（一）</v>
          </cell>
          <cell r="C210" t="str">
            <v>产业资金投入铜川市海升现代农业有限公司，享受收益，壮大村集体经济</v>
          </cell>
        </row>
        <row r="211">
          <cell r="B211" t="str">
            <v>2019年小丘镇原党村壮大村集体经济项目</v>
          </cell>
          <cell r="C211" t="str">
            <v>产业资金投入铜川市海升现代农业有限公司，享受收益，壮大村集体经济</v>
          </cell>
        </row>
        <row r="212">
          <cell r="B212" t="str">
            <v>2019年小丘镇孟虎村壮大村集体经济项目</v>
          </cell>
          <cell r="C212" t="str">
            <v>产业资金投入铜川市海升现代农业有限公司，享受收益，壮大村集体经济</v>
          </cell>
        </row>
        <row r="213">
          <cell r="B213" t="str">
            <v>2019年小丘镇小丘村壮大村集体经济项目</v>
          </cell>
          <cell r="C213" t="str">
            <v>产业资金投入铜川市海升现代农业有限公司，享受收益，壮大村集体经济</v>
          </cell>
        </row>
        <row r="214">
          <cell r="B214" t="str">
            <v>2019年照金镇高尔塬村壮大村集体经济项目</v>
          </cell>
          <cell r="C214" t="str">
            <v>入股到铜川市鸿伟实业股份有限公司实施标准化兔舍建设20栋，带动贫困户增收</v>
          </cell>
        </row>
        <row r="215">
          <cell r="B215" t="str">
            <v>2019年照金镇代子村壮大村集体经济项目</v>
          </cell>
          <cell r="C215" t="str">
            <v>入股到铜川市鸿伟实业股份有限公司实施标准化兔舍建设20栋，带动贫困户增收</v>
          </cell>
        </row>
        <row r="216">
          <cell r="B216" t="str">
            <v>2019年瑶曲镇教场坪村壮大村集体经济项目</v>
          </cell>
          <cell r="C216" t="str">
            <v>入股到铜川市鸿伟实业股份有限公司实施标准化兔舍建设20栋，带动贫困户增收</v>
          </cell>
        </row>
        <row r="217">
          <cell r="B217" t="str">
            <v>2019年瑶曲镇瑶曲村壮大村集体经济项目</v>
          </cell>
          <cell r="C217" t="str">
            <v>入股到铜川市鸿伟实业股份有限公司实施标准化兔舍建设20栋，带动贫困户增收</v>
          </cell>
        </row>
        <row r="218">
          <cell r="B218" t="str">
            <v>2019年庙湾镇五联村壮大村集体经济项目</v>
          </cell>
          <cell r="C218" t="str">
            <v>入股到铜川市鸿伟实业股份有限公司实施标准化兔舍建设20栋，带动贫困户增收</v>
          </cell>
        </row>
        <row r="219">
          <cell r="B219" t="str">
            <v>2019年庙湾镇蔡河村壮大村集体经济项目</v>
          </cell>
          <cell r="C219" t="str">
            <v>资入股到铜川市鸿伟实业股份有限公司实施标准化兔舍建设20栋，带动贫困户增收</v>
          </cell>
        </row>
        <row r="220">
          <cell r="B220" t="str">
            <v>2019年关庄镇杨塬村壮大村集体经济项目</v>
          </cell>
          <cell r="C220" t="str">
            <v>入股到铜川市正泽生态农业有限公司用于购买1000只奶山羊，带动贫困户增收</v>
          </cell>
        </row>
        <row r="221">
          <cell r="B221" t="str">
            <v>2019年石柱镇神湫村壮大村集体经济项目</v>
          </cell>
          <cell r="C221" t="str">
            <v>入股到铜川市鸿伟实业股份有限公司实施标准化兔舍建设20栋，带动贫困户增收</v>
          </cell>
        </row>
        <row r="222">
          <cell r="B222" t="str">
            <v>2019年关庄镇马吉村壮大村集体经济项目</v>
          </cell>
          <cell r="C222" t="str">
            <v>入股到铜川市正泽生态农业有限公司用于购买1000只奶山羊，带动贫困户增收</v>
          </cell>
        </row>
        <row r="223">
          <cell r="B223" t="str">
            <v>2019年小丘镇文岭村壮大村集体经济项目（二）</v>
          </cell>
          <cell r="C223" t="str">
            <v>入股到铜川市鸿伟实业股份有限公司实施标准化兔舍建设20栋，带动贫困户增收</v>
          </cell>
        </row>
        <row r="224">
          <cell r="B224" t="str">
            <v>2019耀州区扶贫小额信贷贴息项目</v>
          </cell>
          <cell r="C224" t="str">
            <v>贫困群众发展产业贷款贴息</v>
          </cell>
        </row>
        <row r="225">
          <cell r="B225" t="str">
            <v>2019年瑶曲镇贾曲河村壮大村集体经济项目</v>
          </cell>
          <cell r="C225" t="str">
            <v>入股到铜川市正泽生态农业有限公司用于购买1000只奶山羊，带动贫困户增收</v>
          </cell>
        </row>
        <row r="226">
          <cell r="B226" t="str">
            <v>2019年瑶曲镇车洼村壮大村集体经济项目</v>
          </cell>
          <cell r="C226" t="str">
            <v>入股到铜川市正泽生态农业有限公司用于购买1000只奶山羊，带动贫困户增收</v>
          </cell>
        </row>
        <row r="227">
          <cell r="B227" t="str">
            <v>2019年玉米青贮扶贫项目</v>
          </cell>
          <cell r="C227" t="str">
            <v>全株玉米收储及养殖饲料初加工。</v>
          </cell>
        </row>
        <row r="228">
          <cell r="B228" t="str">
            <v>2019年照金镇照金村果蔬库建设项目</v>
          </cell>
          <cell r="C228" t="str">
            <v>新建500吨果蔬气调库及场地铺设</v>
          </cell>
        </row>
        <row r="229">
          <cell r="B229" t="str">
            <v>2019年耀州区建档立卡贫困群众实用技术培训项目</v>
          </cell>
          <cell r="C229" t="str">
            <v>全区贫困群众技能培训</v>
          </cell>
        </row>
        <row r="230">
          <cell r="B230" t="str">
            <v>2019年城乡统筹办扶贫项目管理费</v>
          </cell>
          <cell r="C230" t="str">
            <v>扶贫项目规划编审、现场勘察及资金管理</v>
          </cell>
        </row>
        <row r="231">
          <cell r="B231" t="str">
            <v>铜川市耀州区照金镇照金村圣源小区社区工厂</v>
          </cell>
          <cell r="C231" t="str">
            <v>购建双层框架结构厂房1314平方米及设备采购</v>
          </cell>
        </row>
        <row r="232">
          <cell r="B232" t="str">
            <v>深度贫困村扶贫产业项目</v>
          </cell>
          <cell r="C232" t="str">
            <v>采购门式钢架结构设备及厂房1165.89平方米和场地铺设。</v>
          </cell>
        </row>
        <row r="233">
          <cell r="B233" t="str">
            <v>深度贫困村扶贫产业项目</v>
          </cell>
          <cell r="C233" t="str">
            <v>新建一层钢结构厂房345.83平方米和场地铺设。</v>
          </cell>
        </row>
        <row r="234">
          <cell r="B234" t="str">
            <v>深度贫困村扶贫产业项目</v>
          </cell>
          <cell r="C234" t="str">
            <v>建设艾叶加工厂房、购置设备和产地平整。</v>
          </cell>
        </row>
        <row r="235">
          <cell r="B235" t="str">
            <v>深度贫困村扶贫产业项目</v>
          </cell>
          <cell r="C235" t="str">
            <v>改建一层钢结构、砖混厂房329.20平方米和场地平整。</v>
          </cell>
        </row>
        <row r="236">
          <cell r="B236" t="str">
            <v>2019年柳林村东石坡山核桃加工社区工厂建设项目</v>
          </cell>
          <cell r="C236" t="str">
            <v>新建一层钢结构厂房400平方米</v>
          </cell>
        </row>
        <row r="237">
          <cell r="B237" t="str">
            <v>2019年庙湾镇柳林村庙湾香菇加工车间建设项目</v>
          </cell>
          <cell r="C237" t="str">
            <v>新建500平方米的香菇储藏、烘干车间</v>
          </cell>
        </row>
        <row r="238">
          <cell r="B238" t="str">
            <v>深度贫困村产业项目</v>
          </cell>
          <cell r="C238" t="str">
            <v>新建400平方米社区工厂厂房</v>
          </cell>
        </row>
        <row r="239">
          <cell r="B239" t="str">
            <v>2019年瑶曲镇集中安置区社区工厂建设项目</v>
          </cell>
          <cell r="C239" t="str">
            <v>新建986.82平方米二层钢结构主体厂房</v>
          </cell>
        </row>
        <row r="240">
          <cell r="B240" t="str">
            <v>2019年庙湾窗帘布艺加工厂建设项目</v>
          </cell>
          <cell r="C240" t="str">
            <v>新建一层600平方米、钢结构厂房</v>
          </cell>
        </row>
        <row r="241">
          <cell r="B241" t="str">
            <v>深度贫困村扶贫产业项目</v>
          </cell>
          <cell r="C241" t="str">
            <v>社区加工厂车间建设</v>
          </cell>
        </row>
        <row r="242">
          <cell r="B242" t="str">
            <v>2019年小丘镇小丘村藤条编织社区工厂</v>
          </cell>
          <cell r="C242" t="str">
            <v>改建厂房450平方米及编织设备采购</v>
          </cell>
        </row>
        <row r="243">
          <cell r="B243" t="str">
            <v>2019年关庄镇关庄村藤条编织社区工厂项目</v>
          </cell>
          <cell r="C243" t="str">
            <v>改建厂房800平方米及编织设备采购</v>
          </cell>
        </row>
        <row r="244">
          <cell r="B244" t="str">
            <v>2019年石柱镇西古村马铃薯及粮食深加工项目</v>
          </cell>
          <cell r="C244" t="str">
            <v>村集体将资金入股到永明合作社，发展土豆、粮食产业深加工</v>
          </cell>
        </row>
        <row r="245">
          <cell r="B245" t="str">
            <v>2019年石柱镇神湫村果蔬库建设项目</v>
          </cell>
          <cell r="C245" t="str">
            <v>新建500吨果蔬气调库及场地铺设</v>
          </cell>
        </row>
        <row r="246">
          <cell r="B246" t="str">
            <v>2019年石柱镇新兴村果蔬库建设项目</v>
          </cell>
          <cell r="C246" t="str">
            <v>新建500吨果蔬气调库及场地铺设</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65"/>
  <sheetViews>
    <sheetView tabSelected="1" workbookViewId="0">
      <selection activeCell="F7" sqref="F7"/>
    </sheetView>
  </sheetViews>
  <sheetFormatPr defaultColWidth="9" defaultRowHeight="13.5"/>
  <cols>
    <col min="1" max="1" width="7.5" style="6" customWidth="1"/>
    <col min="2" max="2" width="18.75" style="6" customWidth="1"/>
    <col min="3" max="3" width="10.125" style="7" customWidth="1"/>
    <col min="4" max="4" width="12.5" style="8" customWidth="1"/>
    <col min="5" max="5" width="13.75" style="6" customWidth="1"/>
    <col min="6" max="6" width="14.25" style="9" customWidth="1"/>
    <col min="7" max="7" width="9" style="6"/>
    <col min="8" max="8" width="10.625" style="6" customWidth="1"/>
    <col min="9" max="9" width="9" style="6"/>
    <col min="10" max="10" width="9.625" style="6" customWidth="1"/>
    <col min="11" max="12" width="9" style="6"/>
    <col min="13" max="13" width="11.5" style="9" customWidth="1"/>
    <col min="14" max="16384" width="9" style="6"/>
  </cols>
  <sheetData>
    <row r="1" spans="1:13" ht="24.75" customHeight="1">
      <c r="A1" s="117" t="s">
        <v>1606</v>
      </c>
      <c r="B1" s="117"/>
    </row>
    <row r="2" spans="1:13" ht="38.25" customHeight="1">
      <c r="A2" s="118" t="s">
        <v>1607</v>
      </c>
      <c r="B2" s="118"/>
      <c r="C2" s="119"/>
      <c r="D2" s="120"/>
      <c r="E2" s="118"/>
      <c r="F2" s="121"/>
      <c r="G2" s="118"/>
      <c r="H2" s="118"/>
      <c r="I2" s="118"/>
      <c r="J2" s="118"/>
      <c r="K2" s="118"/>
      <c r="L2" s="118"/>
      <c r="M2" s="121"/>
    </row>
    <row r="3" spans="1:13" ht="27" customHeight="1">
      <c r="A3" s="13" t="s">
        <v>1</v>
      </c>
      <c r="B3" s="13"/>
      <c r="C3" s="11"/>
      <c r="D3" s="12"/>
      <c r="E3" s="122" t="s">
        <v>2</v>
      </c>
      <c r="F3" s="123"/>
      <c r="G3" s="122"/>
      <c r="H3" s="10"/>
      <c r="I3" s="10"/>
      <c r="J3" s="10"/>
      <c r="K3" s="10"/>
      <c r="L3" s="124" t="s">
        <v>3</v>
      </c>
      <c r="M3" s="125"/>
    </row>
    <row r="4" spans="1:13" s="1" customFormat="1" ht="29.25" customHeight="1">
      <c r="A4" s="130" t="s">
        <v>1608</v>
      </c>
      <c r="B4" s="130" t="s">
        <v>4</v>
      </c>
      <c r="C4" s="132" t="s">
        <v>1609</v>
      </c>
      <c r="D4" s="126" t="s">
        <v>1610</v>
      </c>
      <c r="E4" s="127"/>
      <c r="F4" s="128"/>
      <c r="G4" s="127"/>
      <c r="H4" s="127"/>
      <c r="I4" s="127"/>
      <c r="J4" s="127"/>
      <c r="K4" s="127"/>
      <c r="L4" s="127"/>
      <c r="M4" s="129"/>
    </row>
    <row r="5" spans="1:13" s="2" customFormat="1" ht="37.5" customHeight="1">
      <c r="A5" s="131"/>
      <c r="B5" s="131"/>
      <c r="C5" s="133"/>
      <c r="D5" s="14" t="s">
        <v>26</v>
      </c>
      <c r="E5" s="15" t="s">
        <v>1611</v>
      </c>
      <c r="F5" s="16" t="s">
        <v>1612</v>
      </c>
      <c r="G5" s="17" t="s">
        <v>1613</v>
      </c>
      <c r="H5" s="17" t="s">
        <v>1614</v>
      </c>
      <c r="I5" s="17" t="s">
        <v>1615</v>
      </c>
      <c r="J5" s="17" t="s">
        <v>1616</v>
      </c>
      <c r="K5" s="17" t="s">
        <v>1617</v>
      </c>
      <c r="L5" s="17" t="s">
        <v>1618</v>
      </c>
      <c r="M5" s="16" t="s">
        <v>1619</v>
      </c>
    </row>
    <row r="6" spans="1:13" s="3" customFormat="1" ht="29.25" customHeight="1">
      <c r="A6" s="18"/>
      <c r="B6" s="19" t="s">
        <v>1620</v>
      </c>
      <c r="C6" s="20">
        <f>C7+C13+C18+C21+C23+C27+C34+C36+C42+C46+C52+C60+C65</f>
        <v>335</v>
      </c>
      <c r="D6" s="21">
        <f>D7+D13+D18+D21+D23+D27+D34+D36+D42+D46+D52+D60+D65</f>
        <v>56734.3747</v>
      </c>
      <c r="E6" s="22">
        <f t="shared" ref="E6:F6" si="0">E7+E13+E18+E21+E23+E27+E34+E36+E42+E46+E52+E60+E65</f>
        <v>14286</v>
      </c>
      <c r="F6" s="23">
        <f t="shared" si="0"/>
        <v>33427.584699999999</v>
      </c>
      <c r="G6" s="22"/>
      <c r="H6" s="22"/>
      <c r="I6" s="22"/>
      <c r="J6" s="22">
        <f t="shared" ref="J6:M6" si="1">J7+J13+J18+J21+J23+J27+J34+J36+J42+J46+J52+J60+J65</f>
        <v>1365</v>
      </c>
      <c r="K6" s="22"/>
      <c r="L6" s="22">
        <f t="shared" si="1"/>
        <v>155.82</v>
      </c>
      <c r="M6" s="23">
        <f t="shared" si="1"/>
        <v>7499.97</v>
      </c>
    </row>
    <row r="7" spans="1:13" s="4" customFormat="1" ht="32.25" customHeight="1">
      <c r="A7" s="24">
        <v>1</v>
      </c>
      <c r="B7" s="25" t="s">
        <v>44</v>
      </c>
      <c r="C7" s="20">
        <v>146</v>
      </c>
      <c r="D7" s="21">
        <f>E7+F7+G7+H7+I7+J7+K7+L7+M7</f>
        <v>27188.781500000001</v>
      </c>
      <c r="E7" s="22">
        <f>E8+E9+E10+E11+E12</f>
        <v>6357.5</v>
      </c>
      <c r="F7" s="23">
        <f>F8+F9+F10+F11+F12</f>
        <v>14624.3815</v>
      </c>
      <c r="G7" s="23"/>
      <c r="H7" s="23"/>
      <c r="I7" s="23"/>
      <c r="J7" s="23">
        <f>J8+J9+J10+J11+J12</f>
        <v>1345</v>
      </c>
      <c r="K7" s="23"/>
      <c r="L7" s="23"/>
      <c r="M7" s="23">
        <f>M8+M9+M10+M11+M12</f>
        <v>4861.8999999999996</v>
      </c>
    </row>
    <row r="8" spans="1:13" s="3" customFormat="1" ht="29.25" customHeight="1">
      <c r="A8" s="24">
        <v>2</v>
      </c>
      <c r="B8" s="26" t="s">
        <v>1621</v>
      </c>
      <c r="C8" s="20">
        <v>61</v>
      </c>
      <c r="D8" s="21">
        <f>E8+F8+G8+H8+I8+J8+K8+L8+M8</f>
        <v>15362.065500000001</v>
      </c>
      <c r="E8" s="22">
        <v>3646</v>
      </c>
      <c r="F8" s="23">
        <v>5824.1655000000001</v>
      </c>
      <c r="G8" s="22"/>
      <c r="H8" s="22"/>
      <c r="I8" s="22"/>
      <c r="J8" s="22">
        <v>1205</v>
      </c>
      <c r="K8" s="22"/>
      <c r="L8" s="22"/>
      <c r="M8" s="23">
        <v>4686.8999999999996</v>
      </c>
    </row>
    <row r="9" spans="1:13" s="5" customFormat="1" ht="29.25" customHeight="1">
      <c r="A9" s="24">
        <v>3</v>
      </c>
      <c r="B9" s="26" t="s">
        <v>412</v>
      </c>
      <c r="C9" s="20">
        <v>1</v>
      </c>
      <c r="D9" s="21">
        <f t="shared" ref="D9:D38" si="2">E9+F9+G9+H9+I9+J9+K9+L9+M9</f>
        <v>235</v>
      </c>
      <c r="E9" s="22"/>
      <c r="F9" s="23">
        <v>60</v>
      </c>
      <c r="G9" s="22"/>
      <c r="H9" s="22"/>
      <c r="I9" s="22"/>
      <c r="J9" s="22"/>
      <c r="K9" s="22"/>
      <c r="L9" s="22"/>
      <c r="M9" s="23">
        <v>175</v>
      </c>
    </row>
    <row r="10" spans="1:13" s="5" customFormat="1" ht="29.25" customHeight="1">
      <c r="A10" s="27">
        <v>4</v>
      </c>
      <c r="B10" s="28" t="s">
        <v>421</v>
      </c>
      <c r="C10" s="29" t="s">
        <v>235</v>
      </c>
      <c r="D10" s="21">
        <f t="shared" si="2"/>
        <v>6598.8</v>
      </c>
      <c r="E10" s="22">
        <v>330</v>
      </c>
      <c r="F10" s="23">
        <v>6268.8</v>
      </c>
      <c r="G10" s="22"/>
      <c r="H10" s="22"/>
      <c r="I10" s="22"/>
      <c r="J10" s="22"/>
      <c r="K10" s="22"/>
      <c r="L10" s="22"/>
      <c r="M10" s="23"/>
    </row>
    <row r="11" spans="1:13" s="5" customFormat="1" ht="29.25" customHeight="1">
      <c r="A11" s="27">
        <v>5</v>
      </c>
      <c r="B11" s="28" t="s">
        <v>555</v>
      </c>
      <c r="C11" s="29">
        <v>4</v>
      </c>
      <c r="D11" s="21">
        <f t="shared" si="2"/>
        <v>528.41600000000005</v>
      </c>
      <c r="E11" s="30"/>
      <c r="F11" s="31">
        <v>528.41600000000005</v>
      </c>
      <c r="G11" s="30"/>
      <c r="H11" s="30"/>
      <c r="I11" s="30"/>
      <c r="J11" s="30"/>
      <c r="K11" s="30"/>
      <c r="L11" s="30"/>
      <c r="M11" s="31"/>
    </row>
    <row r="12" spans="1:13" s="5" customFormat="1" ht="29.25" customHeight="1">
      <c r="A12" s="27">
        <v>6</v>
      </c>
      <c r="B12" s="28" t="s">
        <v>583</v>
      </c>
      <c r="C12" s="29">
        <v>48</v>
      </c>
      <c r="D12" s="21">
        <f t="shared" si="2"/>
        <v>4464.5</v>
      </c>
      <c r="E12" s="30">
        <v>2381.5</v>
      </c>
      <c r="F12" s="31">
        <v>1943</v>
      </c>
      <c r="G12" s="30"/>
      <c r="H12" s="30"/>
      <c r="I12" s="30"/>
      <c r="J12" s="30">
        <v>140</v>
      </c>
      <c r="K12" s="30"/>
      <c r="L12" s="30"/>
      <c r="M12" s="31"/>
    </row>
    <row r="13" spans="1:13" s="4" customFormat="1" ht="31.5" customHeight="1">
      <c r="A13" s="27">
        <v>7</v>
      </c>
      <c r="B13" s="25" t="s">
        <v>794</v>
      </c>
      <c r="C13" s="29">
        <f>SUM(C14:C17)</f>
        <v>5</v>
      </c>
      <c r="D13" s="21">
        <f t="shared" si="2"/>
        <v>500.91</v>
      </c>
      <c r="E13" s="30"/>
      <c r="F13" s="31">
        <f>F14+F15+F16+F17</f>
        <v>500.91</v>
      </c>
      <c r="G13" s="30"/>
      <c r="H13" s="30"/>
      <c r="I13" s="30"/>
      <c r="J13" s="30"/>
      <c r="K13" s="30"/>
      <c r="L13" s="30"/>
      <c r="M13" s="31"/>
    </row>
    <row r="14" spans="1:13" s="5" customFormat="1" ht="29.25" customHeight="1">
      <c r="A14" s="27">
        <v>8</v>
      </c>
      <c r="B14" s="28" t="s">
        <v>795</v>
      </c>
      <c r="C14" s="29">
        <v>1</v>
      </c>
      <c r="D14" s="21">
        <f t="shared" si="2"/>
        <v>31.51</v>
      </c>
      <c r="E14" s="30"/>
      <c r="F14" s="31">
        <v>31.51</v>
      </c>
      <c r="G14" s="30"/>
      <c r="H14" s="30"/>
      <c r="I14" s="30"/>
      <c r="J14" s="30"/>
      <c r="K14" s="30"/>
      <c r="L14" s="30"/>
      <c r="M14" s="31"/>
    </row>
    <row r="15" spans="1:13" s="5" customFormat="1" ht="29.25" customHeight="1">
      <c r="A15" s="27">
        <v>9</v>
      </c>
      <c r="B15" s="28" t="s">
        <v>803</v>
      </c>
      <c r="C15" s="29">
        <v>1</v>
      </c>
      <c r="D15" s="21">
        <f t="shared" si="2"/>
        <v>14.4</v>
      </c>
      <c r="E15" s="30"/>
      <c r="F15" s="31">
        <v>14.4</v>
      </c>
      <c r="G15" s="30"/>
      <c r="H15" s="30"/>
      <c r="I15" s="30"/>
      <c r="J15" s="30"/>
      <c r="K15" s="30"/>
      <c r="L15" s="30"/>
      <c r="M15" s="31"/>
    </row>
    <row r="16" spans="1:13" s="5" customFormat="1" ht="29.25" customHeight="1">
      <c r="A16" s="27">
        <v>10</v>
      </c>
      <c r="B16" s="28" t="s">
        <v>809</v>
      </c>
      <c r="C16" s="29">
        <v>1</v>
      </c>
      <c r="D16" s="21">
        <f t="shared" si="2"/>
        <v>15</v>
      </c>
      <c r="E16" s="30"/>
      <c r="F16" s="31">
        <v>15</v>
      </c>
      <c r="G16" s="30"/>
      <c r="H16" s="30"/>
      <c r="I16" s="30"/>
      <c r="J16" s="30"/>
      <c r="K16" s="30"/>
      <c r="L16" s="30"/>
      <c r="M16" s="31"/>
    </row>
    <row r="17" spans="1:13" s="5" customFormat="1" ht="27.95" customHeight="1">
      <c r="A17" s="27">
        <v>11</v>
      </c>
      <c r="B17" s="28" t="s">
        <v>815</v>
      </c>
      <c r="C17" s="29">
        <v>2</v>
      </c>
      <c r="D17" s="21">
        <f t="shared" si="2"/>
        <v>440</v>
      </c>
      <c r="E17" s="30"/>
      <c r="F17" s="31">
        <v>440</v>
      </c>
      <c r="G17" s="30"/>
      <c r="H17" s="30"/>
      <c r="I17" s="30"/>
      <c r="J17" s="30"/>
      <c r="K17" s="30"/>
      <c r="L17" s="30"/>
      <c r="M17" s="31"/>
    </row>
    <row r="18" spans="1:13" s="4" customFormat="1" ht="30.75" customHeight="1">
      <c r="A18" s="27">
        <v>12</v>
      </c>
      <c r="B18" s="25" t="s">
        <v>825</v>
      </c>
      <c r="C18" s="29"/>
      <c r="D18" s="21"/>
      <c r="E18" s="30"/>
      <c r="F18" s="31"/>
      <c r="G18" s="30"/>
      <c r="H18" s="30"/>
      <c r="I18" s="30"/>
      <c r="J18" s="30"/>
      <c r="K18" s="30"/>
      <c r="L18" s="30"/>
      <c r="M18" s="31"/>
    </row>
    <row r="19" spans="1:13" s="5" customFormat="1" ht="29.25" customHeight="1">
      <c r="A19" s="27">
        <v>13</v>
      </c>
      <c r="B19" s="28" t="s">
        <v>826</v>
      </c>
      <c r="C19" s="29"/>
      <c r="D19" s="21"/>
      <c r="E19" s="30"/>
      <c r="F19" s="31"/>
      <c r="G19" s="30"/>
      <c r="H19" s="30"/>
      <c r="I19" s="30"/>
      <c r="J19" s="30"/>
      <c r="K19" s="30"/>
      <c r="L19" s="30"/>
      <c r="M19" s="31"/>
    </row>
    <row r="20" spans="1:13" s="5" customFormat="1" ht="29.25" customHeight="1">
      <c r="A20" s="27">
        <v>14</v>
      </c>
      <c r="B20" s="28" t="s">
        <v>827</v>
      </c>
      <c r="C20" s="29"/>
      <c r="D20" s="21"/>
      <c r="E20" s="30"/>
      <c r="F20" s="31"/>
      <c r="G20" s="30"/>
      <c r="H20" s="30"/>
      <c r="I20" s="30"/>
      <c r="J20" s="30"/>
      <c r="K20" s="30"/>
      <c r="L20" s="30"/>
      <c r="M20" s="31"/>
    </row>
    <row r="21" spans="1:13" s="4" customFormat="1" ht="26.25" customHeight="1">
      <c r="A21" s="27">
        <v>15</v>
      </c>
      <c r="B21" s="25" t="s">
        <v>828</v>
      </c>
      <c r="C21" s="29">
        <v>4</v>
      </c>
      <c r="D21" s="21">
        <f t="shared" si="2"/>
        <v>917.36</v>
      </c>
      <c r="E21" s="30"/>
      <c r="F21" s="31">
        <f>F22</f>
        <v>917.36</v>
      </c>
      <c r="G21" s="30"/>
      <c r="H21" s="30"/>
      <c r="I21" s="30"/>
      <c r="J21" s="30"/>
      <c r="K21" s="30"/>
      <c r="L21" s="30"/>
      <c r="M21" s="31"/>
    </row>
    <row r="22" spans="1:13" s="4" customFormat="1" ht="26.25" customHeight="1">
      <c r="A22" s="27">
        <v>16</v>
      </c>
      <c r="B22" s="32" t="s">
        <v>1622</v>
      </c>
      <c r="C22" s="29">
        <v>4</v>
      </c>
      <c r="D22" s="21">
        <f t="shared" si="2"/>
        <v>917.36</v>
      </c>
      <c r="E22" s="30"/>
      <c r="F22" s="31">
        <v>917.36</v>
      </c>
      <c r="G22" s="30"/>
      <c r="H22" s="30"/>
      <c r="I22" s="30"/>
      <c r="J22" s="30"/>
      <c r="K22" s="30"/>
      <c r="L22" s="30"/>
      <c r="M22" s="31"/>
    </row>
    <row r="23" spans="1:13" s="4" customFormat="1" ht="30.75" customHeight="1">
      <c r="A23" s="27">
        <v>17</v>
      </c>
      <c r="B23" s="25" t="s">
        <v>852</v>
      </c>
      <c r="C23" s="29">
        <v>5</v>
      </c>
      <c r="D23" s="21">
        <f t="shared" si="2"/>
        <v>159.11250000000001</v>
      </c>
      <c r="E23" s="30"/>
      <c r="F23" s="31">
        <f>F24+F25+F26</f>
        <v>159.11250000000001</v>
      </c>
      <c r="G23" s="30"/>
      <c r="H23" s="30"/>
      <c r="I23" s="30"/>
      <c r="J23" s="30"/>
      <c r="K23" s="30"/>
      <c r="L23" s="30"/>
      <c r="M23" s="31"/>
    </row>
    <row r="24" spans="1:13" s="5" customFormat="1" ht="30" customHeight="1">
      <c r="A24" s="27">
        <v>18</v>
      </c>
      <c r="B24" s="26" t="s">
        <v>853</v>
      </c>
      <c r="C24" s="29">
        <v>1</v>
      </c>
      <c r="D24" s="21">
        <f t="shared" si="2"/>
        <v>80</v>
      </c>
      <c r="E24" s="30"/>
      <c r="F24" s="31">
        <v>80</v>
      </c>
      <c r="G24" s="30"/>
      <c r="H24" s="30"/>
      <c r="I24" s="30"/>
      <c r="J24" s="30"/>
      <c r="K24" s="30"/>
      <c r="L24" s="30"/>
      <c r="M24" s="31"/>
    </row>
    <row r="25" spans="1:13" s="5" customFormat="1" ht="32.25" customHeight="1">
      <c r="A25" s="27">
        <v>19</v>
      </c>
      <c r="B25" s="26" t="s">
        <v>858</v>
      </c>
      <c r="C25" s="29"/>
      <c r="D25" s="21">
        <f t="shared" si="2"/>
        <v>0</v>
      </c>
      <c r="E25" s="30"/>
      <c r="F25" s="31"/>
      <c r="G25" s="30"/>
      <c r="H25" s="30"/>
      <c r="I25" s="30"/>
      <c r="J25" s="30"/>
      <c r="K25" s="30"/>
      <c r="L25" s="30"/>
      <c r="M25" s="31"/>
    </row>
    <row r="26" spans="1:13" s="5" customFormat="1" ht="29.25" customHeight="1">
      <c r="A26" s="27">
        <v>20</v>
      </c>
      <c r="B26" s="28" t="s">
        <v>859</v>
      </c>
      <c r="C26" s="29">
        <v>4</v>
      </c>
      <c r="D26" s="21">
        <f t="shared" si="2"/>
        <v>79.112499999999997</v>
      </c>
      <c r="E26" s="30"/>
      <c r="F26" s="31">
        <v>79.112499999999997</v>
      </c>
      <c r="G26" s="30"/>
      <c r="H26" s="30"/>
      <c r="I26" s="30"/>
      <c r="J26" s="30"/>
      <c r="K26" s="30"/>
      <c r="L26" s="30"/>
      <c r="M26" s="31"/>
    </row>
    <row r="27" spans="1:13" s="4" customFormat="1" ht="25.5" customHeight="1">
      <c r="A27" s="27">
        <v>21</v>
      </c>
      <c r="B27" s="25" t="s">
        <v>875</v>
      </c>
      <c r="C27" s="29">
        <v>2</v>
      </c>
      <c r="D27" s="21">
        <f t="shared" si="2"/>
        <v>2292.56</v>
      </c>
      <c r="E27" s="30"/>
      <c r="F27" s="31">
        <f>F28+F29+F30+F32+F33</f>
        <v>2150.04</v>
      </c>
      <c r="G27" s="30"/>
      <c r="H27" s="30"/>
      <c r="I27" s="30"/>
      <c r="J27" s="30"/>
      <c r="K27" s="30"/>
      <c r="L27" s="30"/>
      <c r="M27" s="31">
        <f>M28+M29+M30+M32+M33</f>
        <v>142.52000000000001</v>
      </c>
    </row>
    <row r="28" spans="1:13" s="5" customFormat="1" ht="33.75" customHeight="1">
      <c r="A28" s="27">
        <v>22</v>
      </c>
      <c r="B28" s="26" t="s">
        <v>876</v>
      </c>
      <c r="C28" s="29">
        <v>1</v>
      </c>
      <c r="D28" s="21">
        <f t="shared" si="2"/>
        <v>1779.09</v>
      </c>
      <c r="E28" s="30"/>
      <c r="F28" s="31">
        <v>1636.57</v>
      </c>
      <c r="G28" s="30"/>
      <c r="H28" s="30"/>
      <c r="I28" s="30"/>
      <c r="J28" s="30"/>
      <c r="K28" s="30"/>
      <c r="L28" s="30"/>
      <c r="M28" s="31">
        <v>142.52000000000001</v>
      </c>
    </row>
    <row r="29" spans="1:13" s="5" customFormat="1" ht="29.25" customHeight="1">
      <c r="A29" s="27">
        <v>23</v>
      </c>
      <c r="B29" s="28" t="s">
        <v>886</v>
      </c>
      <c r="C29" s="29"/>
      <c r="D29" s="21">
        <f t="shared" si="2"/>
        <v>0</v>
      </c>
      <c r="E29" s="30"/>
      <c r="F29" s="31"/>
      <c r="G29" s="30"/>
      <c r="H29" s="30"/>
      <c r="I29" s="30"/>
      <c r="J29" s="30"/>
      <c r="K29" s="30"/>
      <c r="L29" s="30"/>
      <c r="M29" s="31"/>
    </row>
    <row r="30" spans="1:13" s="5" customFormat="1" ht="29.25" customHeight="1">
      <c r="A30" s="27">
        <v>24</v>
      </c>
      <c r="B30" s="28" t="s">
        <v>887</v>
      </c>
      <c r="C30" s="29">
        <v>1</v>
      </c>
      <c r="D30" s="21">
        <f t="shared" si="2"/>
        <v>513.47</v>
      </c>
      <c r="E30" s="30"/>
      <c r="F30" s="31">
        <v>513.47</v>
      </c>
      <c r="G30" s="30"/>
      <c r="H30" s="30"/>
      <c r="I30" s="30"/>
      <c r="J30" s="30"/>
      <c r="K30" s="30"/>
      <c r="L30" s="30"/>
      <c r="M30" s="31"/>
    </row>
    <row r="31" spans="1:13" s="5" customFormat="1" ht="30.75" customHeight="1">
      <c r="A31" s="27">
        <v>25</v>
      </c>
      <c r="B31" s="26" t="s">
        <v>895</v>
      </c>
      <c r="C31" s="29"/>
      <c r="D31" s="21">
        <f t="shared" si="2"/>
        <v>0</v>
      </c>
      <c r="E31" s="30"/>
      <c r="F31" s="31"/>
      <c r="G31" s="30"/>
      <c r="H31" s="30"/>
      <c r="I31" s="30"/>
      <c r="J31" s="30"/>
      <c r="K31" s="30"/>
      <c r="L31" s="30"/>
      <c r="M31" s="31"/>
    </row>
    <row r="32" spans="1:13" s="5" customFormat="1" ht="29.25" customHeight="1">
      <c r="A32" s="27">
        <v>26</v>
      </c>
      <c r="B32" s="28" t="s">
        <v>896</v>
      </c>
      <c r="C32" s="29"/>
      <c r="D32" s="21">
        <f t="shared" si="2"/>
        <v>0</v>
      </c>
      <c r="E32" s="30"/>
      <c r="F32" s="31"/>
      <c r="G32" s="30"/>
      <c r="H32" s="30"/>
      <c r="I32" s="30"/>
      <c r="J32" s="30"/>
      <c r="K32" s="30"/>
      <c r="L32" s="30"/>
      <c r="M32" s="31"/>
    </row>
    <row r="33" spans="1:13" s="5" customFormat="1" ht="36" customHeight="1">
      <c r="A33" s="27">
        <v>27</v>
      </c>
      <c r="B33" s="26" t="s">
        <v>897</v>
      </c>
      <c r="C33" s="29"/>
      <c r="D33" s="21">
        <f t="shared" si="2"/>
        <v>0</v>
      </c>
      <c r="E33" s="30"/>
      <c r="F33" s="31"/>
      <c r="G33" s="30"/>
      <c r="H33" s="30"/>
      <c r="I33" s="30"/>
      <c r="J33" s="30"/>
      <c r="K33" s="30"/>
      <c r="L33" s="30"/>
      <c r="M33" s="31"/>
    </row>
    <row r="34" spans="1:13" s="5" customFormat="1" ht="29.25" customHeight="1">
      <c r="A34" s="27">
        <v>28</v>
      </c>
      <c r="B34" s="33" t="s">
        <v>898</v>
      </c>
      <c r="C34" s="29"/>
      <c r="D34" s="21">
        <f t="shared" si="2"/>
        <v>0</v>
      </c>
      <c r="E34" s="30"/>
      <c r="F34" s="31"/>
      <c r="G34" s="30"/>
      <c r="H34" s="30"/>
      <c r="I34" s="30"/>
      <c r="J34" s="30"/>
      <c r="K34" s="30"/>
      <c r="L34" s="30"/>
      <c r="M34" s="31"/>
    </row>
    <row r="35" spans="1:13" s="3" customFormat="1" ht="21.95" customHeight="1">
      <c r="A35" s="27">
        <v>29</v>
      </c>
      <c r="B35" s="26" t="s">
        <v>899</v>
      </c>
      <c r="C35" s="29"/>
      <c r="D35" s="21">
        <f t="shared" si="2"/>
        <v>0</v>
      </c>
      <c r="E35" s="30"/>
      <c r="F35" s="31"/>
      <c r="G35" s="30"/>
      <c r="H35" s="30"/>
      <c r="I35" s="30"/>
      <c r="J35" s="30"/>
      <c r="K35" s="30"/>
      <c r="L35" s="30"/>
      <c r="M35" s="31"/>
    </row>
    <row r="36" spans="1:13" s="4" customFormat="1" ht="21.95" customHeight="1">
      <c r="A36" s="27">
        <v>30</v>
      </c>
      <c r="B36" s="25" t="s">
        <v>900</v>
      </c>
      <c r="C36" s="29">
        <v>1</v>
      </c>
      <c r="D36" s="21">
        <f t="shared" si="2"/>
        <v>364</v>
      </c>
      <c r="E36" s="34"/>
      <c r="F36" s="31">
        <v>364</v>
      </c>
      <c r="G36" s="30"/>
      <c r="H36" s="30"/>
      <c r="I36" s="30"/>
      <c r="J36" s="30"/>
      <c r="K36" s="30"/>
      <c r="L36" s="30"/>
      <c r="M36" s="31"/>
    </row>
    <row r="37" spans="1:13" s="5" customFormat="1" ht="29.25" customHeight="1">
      <c r="A37" s="27">
        <v>31</v>
      </c>
      <c r="B37" s="28" t="s">
        <v>901</v>
      </c>
      <c r="C37" s="29">
        <v>1</v>
      </c>
      <c r="D37" s="21">
        <f t="shared" si="2"/>
        <v>364</v>
      </c>
      <c r="E37" s="35"/>
      <c r="F37" s="31">
        <v>364</v>
      </c>
      <c r="G37" s="30"/>
      <c r="H37" s="30"/>
      <c r="I37" s="30"/>
      <c r="J37" s="30"/>
      <c r="K37" s="30"/>
      <c r="L37" s="30"/>
      <c r="M37" s="31"/>
    </row>
    <row r="38" spans="1:13" s="5" customFormat="1" ht="40.5" customHeight="1">
      <c r="A38" s="27">
        <v>32</v>
      </c>
      <c r="B38" s="26" t="s">
        <v>908</v>
      </c>
      <c r="C38" s="29"/>
      <c r="D38" s="21">
        <f t="shared" si="2"/>
        <v>0</v>
      </c>
      <c r="E38" s="30"/>
      <c r="F38" s="31"/>
      <c r="G38" s="30"/>
      <c r="H38" s="30"/>
      <c r="I38" s="30"/>
      <c r="J38" s="30"/>
      <c r="K38" s="30"/>
      <c r="L38" s="30"/>
      <c r="M38" s="31"/>
    </row>
    <row r="39" spans="1:13" s="5" customFormat="1" ht="29.25" customHeight="1">
      <c r="A39" s="27">
        <v>33</v>
      </c>
      <c r="B39" s="28" t="s">
        <v>909</v>
      </c>
      <c r="C39" s="29"/>
      <c r="D39" s="21">
        <f t="shared" ref="D39:D65" si="3">E39+F39+G39+H39+I39+J39+K39+L39+M39</f>
        <v>0</v>
      </c>
      <c r="E39" s="30"/>
      <c r="F39" s="31"/>
      <c r="G39" s="30"/>
      <c r="H39" s="30"/>
      <c r="I39" s="30"/>
      <c r="J39" s="30"/>
      <c r="K39" s="30"/>
      <c r="L39" s="30"/>
      <c r="M39" s="31"/>
    </row>
    <row r="40" spans="1:13" s="5" customFormat="1" ht="31.5" customHeight="1">
      <c r="A40" s="27">
        <v>34</v>
      </c>
      <c r="B40" s="26" t="s">
        <v>910</v>
      </c>
      <c r="C40" s="29"/>
      <c r="D40" s="21">
        <f t="shared" si="3"/>
        <v>0</v>
      </c>
      <c r="E40" s="30"/>
      <c r="F40" s="31"/>
      <c r="G40" s="30"/>
      <c r="H40" s="30"/>
      <c r="I40" s="30"/>
      <c r="J40" s="30"/>
      <c r="K40" s="30"/>
      <c r="L40" s="30"/>
      <c r="M40" s="31"/>
    </row>
    <row r="41" spans="1:13" s="5" customFormat="1" ht="29.25" customHeight="1">
      <c r="A41" s="27">
        <v>35</v>
      </c>
      <c r="B41" s="28" t="s">
        <v>583</v>
      </c>
      <c r="C41" s="29"/>
      <c r="D41" s="21">
        <f t="shared" si="3"/>
        <v>0</v>
      </c>
      <c r="E41" s="30"/>
      <c r="F41" s="31"/>
      <c r="G41" s="30"/>
      <c r="H41" s="30"/>
      <c r="I41" s="30"/>
      <c r="J41" s="30"/>
      <c r="K41" s="30"/>
      <c r="L41" s="30"/>
      <c r="M41" s="31"/>
    </row>
    <row r="42" spans="1:13" s="4" customFormat="1" ht="21.95" customHeight="1">
      <c r="A42" s="27">
        <v>36</v>
      </c>
      <c r="B42" s="25" t="s">
        <v>911</v>
      </c>
      <c r="C42" s="29">
        <f>C43+C44+C45</f>
        <v>85</v>
      </c>
      <c r="D42" s="36">
        <f t="shared" si="3"/>
        <v>9237.49</v>
      </c>
      <c r="E42" s="37">
        <f>SUM(E43:E45)</f>
        <v>4662</v>
      </c>
      <c r="F42" s="38">
        <f>SUM(F43:F45)</f>
        <v>2080</v>
      </c>
      <c r="G42" s="37"/>
      <c r="H42" s="37"/>
      <c r="I42" s="37"/>
      <c r="J42" s="37"/>
      <c r="K42" s="37"/>
      <c r="L42" s="37"/>
      <c r="M42" s="38">
        <f>SUM(M43:M45)</f>
        <v>2495.4899999999998</v>
      </c>
    </row>
    <row r="43" spans="1:13" s="5" customFormat="1" ht="29.25" customHeight="1">
      <c r="A43" s="27">
        <v>37</v>
      </c>
      <c r="B43" s="28" t="s">
        <v>912</v>
      </c>
      <c r="C43" s="29">
        <v>20</v>
      </c>
      <c r="D43" s="21">
        <f t="shared" si="3"/>
        <v>500</v>
      </c>
      <c r="E43" s="30">
        <v>275</v>
      </c>
      <c r="F43" s="31">
        <v>225</v>
      </c>
      <c r="G43" s="30"/>
      <c r="H43" s="30"/>
      <c r="I43" s="30"/>
      <c r="J43" s="30"/>
      <c r="K43" s="30"/>
      <c r="L43" s="30"/>
      <c r="M43" s="31"/>
    </row>
    <row r="44" spans="1:13" s="5" customFormat="1" ht="29.25" customHeight="1">
      <c r="A44" s="27">
        <v>38</v>
      </c>
      <c r="B44" s="28" t="s">
        <v>978</v>
      </c>
      <c r="C44" s="29">
        <v>65</v>
      </c>
      <c r="D44" s="36">
        <f t="shared" si="3"/>
        <v>8737.49</v>
      </c>
      <c r="E44" s="37">
        <v>4387</v>
      </c>
      <c r="F44" s="38">
        <v>1855</v>
      </c>
      <c r="G44" s="30"/>
      <c r="H44" s="30"/>
      <c r="I44" s="30"/>
      <c r="J44" s="30"/>
      <c r="K44" s="30"/>
      <c r="L44" s="30"/>
      <c r="M44" s="38">
        <v>2495.4899999999998</v>
      </c>
    </row>
    <row r="45" spans="1:13" s="5" customFormat="1" ht="29.25" customHeight="1">
      <c r="A45" s="27">
        <v>39</v>
      </c>
      <c r="B45" s="28" t="s">
        <v>1290</v>
      </c>
      <c r="C45" s="29"/>
      <c r="D45" s="21">
        <f t="shared" si="3"/>
        <v>0</v>
      </c>
      <c r="E45" s="30"/>
      <c r="F45" s="31"/>
      <c r="G45" s="30"/>
      <c r="H45" s="30"/>
      <c r="I45" s="30"/>
      <c r="J45" s="30"/>
      <c r="K45" s="30"/>
      <c r="L45" s="30"/>
      <c r="M45" s="31"/>
    </row>
    <row r="46" spans="1:13" s="4" customFormat="1" ht="21.95" customHeight="1">
      <c r="A46" s="27">
        <v>40</v>
      </c>
      <c r="B46" s="25" t="s">
        <v>1291</v>
      </c>
      <c r="C46" s="29">
        <v>4</v>
      </c>
      <c r="D46" s="21">
        <f t="shared" si="3"/>
        <v>2331.4</v>
      </c>
      <c r="E46" s="30"/>
      <c r="F46" s="31">
        <f>F47+F48+F49+F50+F51</f>
        <v>2331.4</v>
      </c>
      <c r="G46" s="30"/>
      <c r="H46" s="30"/>
      <c r="I46" s="30"/>
      <c r="J46" s="30"/>
      <c r="K46" s="30"/>
      <c r="L46" s="30"/>
      <c r="M46" s="31"/>
    </row>
    <row r="47" spans="1:13" s="5" customFormat="1" ht="38.25" customHeight="1">
      <c r="A47" s="27">
        <v>41</v>
      </c>
      <c r="B47" s="28" t="s">
        <v>1292</v>
      </c>
      <c r="C47" s="29">
        <v>1</v>
      </c>
      <c r="D47" s="21">
        <f t="shared" si="3"/>
        <v>1085.04</v>
      </c>
      <c r="E47" s="30"/>
      <c r="F47" s="31">
        <v>1085.04</v>
      </c>
      <c r="G47" s="30"/>
      <c r="H47" s="30"/>
      <c r="I47" s="30"/>
      <c r="J47" s="30"/>
      <c r="K47" s="30"/>
      <c r="L47" s="30"/>
      <c r="M47" s="31"/>
    </row>
    <row r="48" spans="1:13" s="5" customFormat="1" ht="38.25" customHeight="1">
      <c r="A48" s="27">
        <v>42</v>
      </c>
      <c r="B48" s="28" t="s">
        <v>1298</v>
      </c>
      <c r="C48" s="29">
        <v>1</v>
      </c>
      <c r="D48" s="21">
        <f t="shared" si="3"/>
        <v>979.62</v>
      </c>
      <c r="E48" s="30"/>
      <c r="F48" s="31">
        <v>979.62</v>
      </c>
      <c r="G48" s="30"/>
      <c r="H48" s="30"/>
      <c r="I48" s="30"/>
      <c r="J48" s="30"/>
      <c r="K48" s="30"/>
      <c r="L48" s="30"/>
      <c r="M48" s="31"/>
    </row>
    <row r="49" spans="1:13" s="5" customFormat="1" ht="36.75" customHeight="1">
      <c r="A49" s="27">
        <v>43</v>
      </c>
      <c r="B49" s="28" t="s">
        <v>1304</v>
      </c>
      <c r="C49" s="29">
        <v>1</v>
      </c>
      <c r="D49" s="21">
        <f t="shared" si="3"/>
        <v>181.49</v>
      </c>
      <c r="E49" s="30"/>
      <c r="F49" s="31">
        <v>181.49</v>
      </c>
      <c r="G49" s="30"/>
      <c r="H49" s="30"/>
      <c r="I49" s="30"/>
      <c r="J49" s="30"/>
      <c r="K49" s="30"/>
      <c r="L49" s="30"/>
      <c r="M49" s="31"/>
    </row>
    <row r="50" spans="1:13" s="5" customFormat="1" ht="26.25" customHeight="1">
      <c r="A50" s="27">
        <v>44</v>
      </c>
      <c r="B50" s="28" t="s">
        <v>1308</v>
      </c>
      <c r="C50" s="29"/>
      <c r="D50" s="21">
        <f t="shared" si="3"/>
        <v>0</v>
      </c>
      <c r="E50" s="30"/>
      <c r="F50" s="31"/>
      <c r="G50" s="30"/>
      <c r="H50" s="30"/>
      <c r="I50" s="30"/>
      <c r="J50" s="30"/>
      <c r="K50" s="30"/>
      <c r="L50" s="30"/>
      <c r="M50" s="31"/>
    </row>
    <row r="51" spans="1:13" s="5" customFormat="1" ht="30.75" customHeight="1">
      <c r="A51" s="27">
        <v>45</v>
      </c>
      <c r="B51" s="28" t="s">
        <v>1309</v>
      </c>
      <c r="C51" s="29">
        <v>1</v>
      </c>
      <c r="D51" s="21">
        <f t="shared" si="3"/>
        <v>85.25</v>
      </c>
      <c r="E51" s="30"/>
      <c r="F51" s="31">
        <v>85.25</v>
      </c>
      <c r="G51" s="30"/>
      <c r="H51" s="30"/>
      <c r="I51" s="30"/>
      <c r="J51" s="30"/>
      <c r="K51" s="30"/>
      <c r="L51" s="30"/>
      <c r="M51" s="31"/>
    </row>
    <row r="52" spans="1:13" s="4" customFormat="1" ht="27.75" customHeight="1">
      <c r="A52" s="27">
        <v>46</v>
      </c>
      <c r="B52" s="25" t="s">
        <v>1312</v>
      </c>
      <c r="C52" s="29">
        <f>C53+C54+C55+C56+C57+C58+C59</f>
        <v>81</v>
      </c>
      <c r="D52" s="21">
        <f t="shared" si="3"/>
        <v>13572.760700000001</v>
      </c>
      <c r="E52" s="30">
        <f>E53+E54+E55+E56+E57+E58+E59</f>
        <v>3155.5</v>
      </c>
      <c r="F52" s="30">
        <f>F53+F54+F55+F56+F57+F58+F59</f>
        <v>10261.3807</v>
      </c>
      <c r="G52" s="30">
        <f t="shared" ref="G52:M52" si="4">G53+G54+G55+G56+G57+G58+G59</f>
        <v>0</v>
      </c>
      <c r="H52" s="30">
        <f t="shared" si="4"/>
        <v>0</v>
      </c>
      <c r="I52" s="30">
        <f t="shared" si="4"/>
        <v>0</v>
      </c>
      <c r="J52" s="30">
        <f t="shared" si="4"/>
        <v>0</v>
      </c>
      <c r="K52" s="30">
        <f t="shared" si="4"/>
        <v>0</v>
      </c>
      <c r="L52" s="30">
        <f t="shared" si="4"/>
        <v>155.82</v>
      </c>
      <c r="M52" s="30">
        <f t="shared" si="4"/>
        <v>0.06</v>
      </c>
    </row>
    <row r="53" spans="1:13" s="5" customFormat="1" ht="37.5" customHeight="1">
      <c r="A53" s="27">
        <v>47</v>
      </c>
      <c r="B53" s="28" t="s">
        <v>1313</v>
      </c>
      <c r="C53" s="39" t="s">
        <v>289</v>
      </c>
      <c r="D53" s="36">
        <f t="shared" si="3"/>
        <v>6682.4706999999999</v>
      </c>
      <c r="E53" s="30">
        <v>2557</v>
      </c>
      <c r="F53" s="38">
        <v>4125.4706999999999</v>
      </c>
      <c r="G53" s="30"/>
      <c r="H53" s="30"/>
      <c r="I53" s="30"/>
      <c r="J53" s="30"/>
      <c r="K53" s="30"/>
      <c r="L53" s="30"/>
      <c r="M53" s="38"/>
    </row>
    <row r="54" spans="1:13" s="5" customFormat="1" ht="25.5" customHeight="1">
      <c r="A54" s="27">
        <v>48</v>
      </c>
      <c r="B54" s="26" t="s">
        <v>1421</v>
      </c>
      <c r="C54" s="29"/>
      <c r="D54" s="21">
        <f t="shared" si="3"/>
        <v>0</v>
      </c>
      <c r="E54" s="30"/>
      <c r="F54" s="31"/>
      <c r="G54" s="30"/>
      <c r="H54" s="30"/>
      <c r="I54" s="30"/>
      <c r="J54" s="30"/>
      <c r="K54" s="30"/>
      <c r="L54" s="30"/>
      <c r="M54" s="31"/>
    </row>
    <row r="55" spans="1:13" s="5" customFormat="1" ht="25.5" customHeight="1">
      <c r="A55" s="27">
        <v>49</v>
      </c>
      <c r="B55" s="26" t="s">
        <v>1422</v>
      </c>
      <c r="C55" s="29">
        <v>2</v>
      </c>
      <c r="D55" s="21">
        <f t="shared" si="3"/>
        <v>155.82</v>
      </c>
      <c r="E55" s="30"/>
      <c r="F55" s="31"/>
      <c r="G55" s="30"/>
      <c r="H55" s="30"/>
      <c r="I55" s="30"/>
      <c r="J55" s="30"/>
      <c r="K55" s="30"/>
      <c r="L55" s="30">
        <v>155.82</v>
      </c>
      <c r="M55" s="31"/>
    </row>
    <row r="56" spans="1:13" s="5" customFormat="1" ht="25.5" customHeight="1">
      <c r="A56" s="27">
        <v>50</v>
      </c>
      <c r="B56" s="26" t="s">
        <v>1436</v>
      </c>
      <c r="C56" s="29"/>
      <c r="D56" s="21">
        <f t="shared" si="3"/>
        <v>0</v>
      </c>
      <c r="E56" s="30"/>
      <c r="F56" s="31"/>
      <c r="G56" s="30"/>
      <c r="H56" s="30"/>
      <c r="I56" s="30"/>
      <c r="J56" s="30"/>
      <c r="K56" s="30"/>
      <c r="L56" s="30"/>
      <c r="M56" s="31"/>
    </row>
    <row r="57" spans="1:13" s="5" customFormat="1" ht="24" customHeight="1">
      <c r="A57" s="27">
        <v>51</v>
      </c>
      <c r="B57" s="26" t="s">
        <v>1437</v>
      </c>
      <c r="C57" s="29">
        <v>15</v>
      </c>
      <c r="D57" s="21">
        <f t="shared" si="3"/>
        <v>605</v>
      </c>
      <c r="E57" s="30">
        <v>313.5</v>
      </c>
      <c r="F57" s="31">
        <v>291.5</v>
      </c>
      <c r="G57" s="30"/>
      <c r="H57" s="30"/>
      <c r="I57" s="30"/>
      <c r="J57" s="30"/>
      <c r="K57" s="30"/>
      <c r="L57" s="30"/>
      <c r="M57" s="31"/>
    </row>
    <row r="58" spans="1:13" s="5" customFormat="1" ht="24" customHeight="1">
      <c r="A58" s="27">
        <v>52</v>
      </c>
      <c r="B58" s="26" t="s">
        <v>1476</v>
      </c>
      <c r="C58" s="29">
        <v>16</v>
      </c>
      <c r="D58" s="21">
        <f t="shared" si="3"/>
        <v>1149</v>
      </c>
      <c r="E58" s="30">
        <v>285</v>
      </c>
      <c r="F58" s="31">
        <v>864</v>
      </c>
      <c r="G58" s="30"/>
      <c r="H58" s="30"/>
      <c r="I58" s="30"/>
      <c r="J58" s="30"/>
      <c r="K58" s="30"/>
      <c r="L58" s="30"/>
      <c r="M58" s="31"/>
    </row>
    <row r="59" spans="1:13" s="5" customFormat="1" ht="24" customHeight="1">
      <c r="A59" s="27">
        <v>53</v>
      </c>
      <c r="B59" s="26" t="s">
        <v>1539</v>
      </c>
      <c r="C59" s="29">
        <v>8</v>
      </c>
      <c r="D59" s="21">
        <f t="shared" si="3"/>
        <v>4980.47</v>
      </c>
      <c r="E59" s="30"/>
      <c r="F59" s="31">
        <v>4980.41</v>
      </c>
      <c r="G59" s="30"/>
      <c r="H59" s="30"/>
      <c r="I59" s="30"/>
      <c r="J59" s="30"/>
      <c r="K59" s="30"/>
      <c r="L59" s="30"/>
      <c r="M59" s="31">
        <v>0.06</v>
      </c>
    </row>
    <row r="60" spans="1:13" s="4" customFormat="1" ht="31.5" customHeight="1">
      <c r="A60" s="27">
        <v>54</v>
      </c>
      <c r="B60" s="25" t="s">
        <v>1587</v>
      </c>
      <c r="C60" s="29">
        <v>1</v>
      </c>
      <c r="D60" s="21">
        <f t="shared" si="3"/>
        <v>20</v>
      </c>
      <c r="E60" s="30"/>
      <c r="F60" s="31">
        <f>F61+F62+F63+F64</f>
        <v>0</v>
      </c>
      <c r="G60" s="30"/>
      <c r="H60" s="30"/>
      <c r="I60" s="30"/>
      <c r="J60" s="30">
        <f>J61+J62+J63+J64</f>
        <v>20</v>
      </c>
      <c r="K60" s="30"/>
      <c r="L60" s="30"/>
      <c r="M60" s="31"/>
    </row>
    <row r="61" spans="1:13" s="5" customFormat="1" ht="29.25" customHeight="1">
      <c r="A61" s="27">
        <v>55</v>
      </c>
      <c r="B61" s="28" t="s">
        <v>1588</v>
      </c>
      <c r="C61" s="29"/>
      <c r="D61" s="21"/>
      <c r="E61" s="30"/>
      <c r="F61" s="31"/>
      <c r="G61" s="30"/>
      <c r="H61" s="30"/>
      <c r="I61" s="30"/>
      <c r="J61" s="30"/>
      <c r="K61" s="30"/>
      <c r="L61" s="30"/>
      <c r="M61" s="31"/>
    </row>
    <row r="62" spans="1:13" s="5" customFormat="1" ht="29.25" customHeight="1">
      <c r="A62" s="27">
        <v>56</v>
      </c>
      <c r="B62" s="28" t="s">
        <v>1589</v>
      </c>
      <c r="C62" s="29">
        <v>1</v>
      </c>
      <c r="D62" s="21">
        <f t="shared" si="3"/>
        <v>20</v>
      </c>
      <c r="E62" s="30"/>
      <c r="F62" s="31"/>
      <c r="G62" s="30"/>
      <c r="H62" s="30"/>
      <c r="I62" s="30"/>
      <c r="J62" s="30">
        <v>20</v>
      </c>
      <c r="K62" s="30"/>
      <c r="L62" s="30"/>
      <c r="M62" s="31"/>
    </row>
    <row r="63" spans="1:13" s="5" customFormat="1" ht="29.25" customHeight="1">
      <c r="A63" s="27">
        <v>57</v>
      </c>
      <c r="B63" s="28" t="s">
        <v>1598</v>
      </c>
      <c r="C63" s="29"/>
      <c r="D63" s="21"/>
      <c r="E63" s="30"/>
      <c r="F63" s="31"/>
      <c r="G63" s="30"/>
      <c r="H63" s="30"/>
      <c r="I63" s="30"/>
      <c r="J63" s="30"/>
      <c r="K63" s="30"/>
      <c r="L63" s="30"/>
      <c r="M63" s="31"/>
    </row>
    <row r="64" spans="1:13" s="5" customFormat="1" ht="29.25" customHeight="1">
      <c r="A64" s="27">
        <v>58</v>
      </c>
      <c r="B64" s="28" t="s">
        <v>1599</v>
      </c>
      <c r="C64" s="29"/>
      <c r="D64" s="21"/>
      <c r="E64" s="30"/>
      <c r="F64" s="31"/>
      <c r="G64" s="30"/>
      <c r="H64" s="30"/>
      <c r="I64" s="30"/>
      <c r="J64" s="30"/>
      <c r="K64" s="30"/>
      <c r="L64" s="30"/>
      <c r="M64" s="31"/>
    </row>
    <row r="65" spans="1:13" s="4" customFormat="1" ht="27" customHeight="1">
      <c r="A65" s="27">
        <v>59</v>
      </c>
      <c r="B65" s="40" t="s">
        <v>1600</v>
      </c>
      <c r="C65" s="29">
        <v>1</v>
      </c>
      <c r="D65" s="21">
        <f t="shared" si="3"/>
        <v>150</v>
      </c>
      <c r="E65" s="30">
        <v>111</v>
      </c>
      <c r="F65" s="31">
        <v>39</v>
      </c>
      <c r="G65" s="30"/>
      <c r="H65" s="30"/>
      <c r="I65" s="30"/>
      <c r="J65" s="30"/>
      <c r="K65" s="30"/>
      <c r="L65" s="30"/>
      <c r="M65" s="31"/>
    </row>
  </sheetData>
  <mergeCells count="8">
    <mergeCell ref="A1:B1"/>
    <mergeCell ref="A2:M2"/>
    <mergeCell ref="E3:G3"/>
    <mergeCell ref="L3:M3"/>
    <mergeCell ref="D4:M4"/>
    <mergeCell ref="A4:A5"/>
    <mergeCell ref="B4:B5"/>
    <mergeCell ref="C4:C5"/>
  </mergeCells>
  <phoneticPr fontId="4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H391"/>
  <sheetViews>
    <sheetView showZeros="0" view="pageBreakPreview" zoomScale="70" zoomScaleNormal="55" zoomScaleSheetLayoutView="70" workbookViewId="0">
      <selection activeCell="L3" sqref="L3:P3"/>
    </sheetView>
  </sheetViews>
  <sheetFormatPr defaultColWidth="6.875" defaultRowHeight="18.75"/>
  <cols>
    <col min="1" max="1" width="18" style="51" customWidth="1"/>
    <col min="2" max="2" width="14.625" style="52" customWidth="1"/>
    <col min="3" max="3" width="15.375" style="53" customWidth="1"/>
    <col min="4" max="4" width="7.25" style="52" customWidth="1"/>
    <col min="5" max="5" width="5.875" style="52" customWidth="1"/>
    <col min="6" max="6" width="9.375" style="52" customWidth="1"/>
    <col min="7" max="7" width="5.875" style="52" customWidth="1"/>
    <col min="8" max="8" width="7" style="52" customWidth="1"/>
    <col min="9" max="9" width="13.125" style="52" customWidth="1"/>
    <col min="10" max="10" width="19.375" style="54" customWidth="1"/>
    <col min="11" max="11" width="14.5" style="55" customWidth="1"/>
    <col min="12" max="12" width="11.25" style="56" customWidth="1"/>
    <col min="13" max="13" width="13.25" style="56" customWidth="1"/>
    <col min="14" max="14" width="12.875" style="56" customWidth="1"/>
    <col min="15" max="15" width="12" style="56" customWidth="1"/>
    <col min="16" max="16" width="22.625" style="54" customWidth="1"/>
    <col min="17" max="17" width="12.875" style="55" customWidth="1"/>
    <col min="18" max="18" width="13.625" style="55" customWidth="1"/>
    <col min="19" max="19" width="13.875" style="55" customWidth="1"/>
    <col min="20" max="20" width="13.75" style="55" customWidth="1"/>
    <col min="21" max="21" width="8" style="55" customWidth="1"/>
    <col min="22" max="22" width="14.125" style="55" customWidth="1"/>
    <col min="23" max="23" width="15.375" style="54" customWidth="1"/>
    <col min="24" max="24" width="6.375" style="52" customWidth="1"/>
    <col min="25" max="29" width="7.625" style="52" customWidth="1"/>
    <col min="30" max="30" width="9.625" style="52" customWidth="1"/>
    <col min="31" max="31" width="10.375" style="52" customWidth="1"/>
    <col min="32" max="32" width="15.875" style="52" customWidth="1"/>
    <col min="33" max="33" width="12.625" style="52" customWidth="1"/>
    <col min="34" max="34" width="8" style="52" customWidth="1"/>
    <col min="35" max="16384" width="6.875" style="57"/>
  </cols>
  <sheetData>
    <row r="1" spans="1:34" s="41" customFormat="1" ht="30.95" customHeight="1">
      <c r="A1" s="58" t="s">
        <v>0</v>
      </c>
      <c r="B1" s="59"/>
      <c r="C1" s="60"/>
      <c r="D1" s="59"/>
      <c r="E1" s="59"/>
      <c r="F1" s="59"/>
      <c r="G1" s="59"/>
      <c r="H1" s="59"/>
      <c r="I1" s="59"/>
      <c r="J1" s="70"/>
      <c r="K1" s="56"/>
      <c r="L1" s="56"/>
      <c r="M1" s="56"/>
      <c r="N1" s="56"/>
      <c r="O1" s="56"/>
      <c r="P1" s="70"/>
      <c r="Q1" s="56"/>
      <c r="R1" s="56"/>
      <c r="S1" s="56"/>
      <c r="T1" s="56"/>
      <c r="U1" s="56"/>
      <c r="V1" s="56"/>
      <c r="W1" s="70"/>
      <c r="X1" s="59"/>
      <c r="Y1" s="59"/>
      <c r="Z1" s="59"/>
      <c r="AA1" s="59"/>
      <c r="AB1" s="59"/>
      <c r="AC1" s="59"/>
      <c r="AD1" s="59"/>
      <c r="AE1" s="59"/>
      <c r="AF1" s="59"/>
      <c r="AG1" s="59"/>
      <c r="AH1" s="59"/>
    </row>
    <row r="2" spans="1:34" s="41" customFormat="1" ht="87" customHeight="1">
      <c r="A2" s="104" t="s">
        <v>1623</v>
      </c>
      <c r="B2" s="104"/>
      <c r="C2" s="104"/>
      <c r="D2" s="104"/>
      <c r="E2" s="104"/>
      <c r="F2" s="104"/>
      <c r="G2" s="104"/>
      <c r="H2" s="104"/>
      <c r="I2" s="104"/>
      <c r="J2" s="105"/>
      <c r="K2" s="106"/>
      <c r="L2" s="106"/>
      <c r="M2" s="106"/>
      <c r="N2" s="106"/>
      <c r="O2" s="106"/>
      <c r="P2" s="105"/>
      <c r="Q2" s="106"/>
      <c r="R2" s="106"/>
      <c r="S2" s="106"/>
      <c r="T2" s="106"/>
      <c r="U2" s="106"/>
      <c r="V2" s="106"/>
      <c r="W2" s="105"/>
      <c r="X2" s="104"/>
      <c r="Y2" s="104"/>
      <c r="Z2" s="104"/>
      <c r="AA2" s="104"/>
      <c r="AB2" s="104"/>
      <c r="AC2" s="104"/>
      <c r="AD2" s="104"/>
      <c r="AE2" s="104"/>
      <c r="AF2" s="104"/>
      <c r="AG2" s="104"/>
      <c r="AH2" s="59"/>
    </row>
    <row r="3" spans="1:34" s="41" customFormat="1" ht="41.25" customHeight="1">
      <c r="A3" s="107" t="s">
        <v>1</v>
      </c>
      <c r="B3" s="107"/>
      <c r="C3" s="107"/>
      <c r="D3" s="61"/>
      <c r="E3" s="61"/>
      <c r="F3" s="61"/>
      <c r="G3" s="61"/>
      <c r="H3" s="61"/>
      <c r="I3" s="61"/>
      <c r="J3" s="71"/>
      <c r="K3" s="72"/>
      <c r="L3" s="108" t="s">
        <v>2</v>
      </c>
      <c r="M3" s="108"/>
      <c r="N3" s="108"/>
      <c r="O3" s="108"/>
      <c r="P3" s="109"/>
      <c r="Q3" s="72"/>
      <c r="R3" s="72"/>
      <c r="S3" s="72"/>
      <c r="T3" s="72"/>
      <c r="U3" s="72"/>
      <c r="V3" s="72"/>
      <c r="W3" s="71"/>
      <c r="X3" s="61"/>
      <c r="Y3" s="61"/>
      <c r="Z3" s="61"/>
      <c r="AA3" s="61"/>
      <c r="AB3" s="61"/>
      <c r="AC3" s="61"/>
      <c r="AD3" s="61"/>
      <c r="AE3" s="107" t="s">
        <v>3</v>
      </c>
      <c r="AF3" s="107"/>
      <c r="AG3" s="107"/>
      <c r="AH3" s="107"/>
    </row>
    <row r="4" spans="1:34" s="42" customFormat="1" ht="33.950000000000003" customHeight="1">
      <c r="A4" s="113" t="s">
        <v>4</v>
      </c>
      <c r="B4" s="110" t="s">
        <v>5</v>
      </c>
      <c r="C4" s="116" t="s">
        <v>6</v>
      </c>
      <c r="D4" s="110" t="s">
        <v>7</v>
      </c>
      <c r="E4" s="110"/>
      <c r="F4" s="110" t="s">
        <v>8</v>
      </c>
      <c r="G4" s="110" t="s">
        <v>9</v>
      </c>
      <c r="H4" s="110" t="s">
        <v>10</v>
      </c>
      <c r="I4" s="110" t="s">
        <v>11</v>
      </c>
      <c r="J4" s="111" t="s">
        <v>12</v>
      </c>
      <c r="K4" s="112"/>
      <c r="L4" s="112"/>
      <c r="M4" s="112"/>
      <c r="N4" s="112"/>
      <c r="O4" s="112"/>
      <c r="P4" s="111"/>
      <c r="Q4" s="112"/>
      <c r="R4" s="112"/>
      <c r="S4" s="112"/>
      <c r="T4" s="112"/>
      <c r="U4" s="112"/>
      <c r="V4" s="112"/>
      <c r="W4" s="111"/>
      <c r="X4" s="110" t="s">
        <v>13</v>
      </c>
      <c r="Y4" s="110" t="s">
        <v>14</v>
      </c>
      <c r="Z4" s="110" t="s">
        <v>15</v>
      </c>
      <c r="AA4" s="110" t="s">
        <v>16</v>
      </c>
      <c r="AB4" s="110" t="s">
        <v>17</v>
      </c>
      <c r="AC4" s="110" t="s">
        <v>18</v>
      </c>
      <c r="AD4" s="110" t="s">
        <v>19</v>
      </c>
      <c r="AE4" s="110" t="s">
        <v>20</v>
      </c>
      <c r="AF4" s="110" t="s">
        <v>21</v>
      </c>
      <c r="AG4" s="110" t="s">
        <v>22</v>
      </c>
      <c r="AH4" s="110" t="s">
        <v>23</v>
      </c>
    </row>
    <row r="5" spans="1:34" s="42" customFormat="1" ht="30" customHeight="1">
      <c r="A5" s="113"/>
      <c r="B5" s="110"/>
      <c r="C5" s="116"/>
      <c r="D5" s="110" t="s">
        <v>24</v>
      </c>
      <c r="E5" s="110" t="s">
        <v>25</v>
      </c>
      <c r="F5" s="110"/>
      <c r="G5" s="110"/>
      <c r="H5" s="110"/>
      <c r="I5" s="110"/>
      <c r="J5" s="111" t="s">
        <v>26</v>
      </c>
      <c r="K5" s="112" t="s">
        <v>27</v>
      </c>
      <c r="L5" s="112"/>
      <c r="M5" s="112"/>
      <c r="N5" s="112"/>
      <c r="O5" s="112"/>
      <c r="P5" s="111" t="s">
        <v>28</v>
      </c>
      <c r="Q5" s="112"/>
      <c r="R5" s="112"/>
      <c r="S5" s="112"/>
      <c r="T5" s="112"/>
      <c r="U5" s="112"/>
      <c r="V5" s="112"/>
      <c r="W5" s="111"/>
      <c r="X5" s="110"/>
      <c r="Y5" s="110"/>
      <c r="Z5" s="110"/>
      <c r="AA5" s="110"/>
      <c r="AB5" s="110"/>
      <c r="AC5" s="110"/>
      <c r="AD5" s="110"/>
      <c r="AE5" s="110"/>
      <c r="AF5" s="110"/>
      <c r="AG5" s="110"/>
      <c r="AH5" s="110"/>
    </row>
    <row r="6" spans="1:34" s="42" customFormat="1" ht="53.1" customHeight="1">
      <c r="A6" s="113"/>
      <c r="B6" s="110"/>
      <c r="C6" s="116"/>
      <c r="D6" s="110"/>
      <c r="E6" s="110"/>
      <c r="F6" s="110"/>
      <c r="G6" s="110"/>
      <c r="H6" s="110"/>
      <c r="I6" s="110"/>
      <c r="J6" s="111"/>
      <c r="K6" s="74" t="s">
        <v>29</v>
      </c>
      <c r="L6" s="74" t="s">
        <v>30</v>
      </c>
      <c r="M6" s="74" t="s">
        <v>31</v>
      </c>
      <c r="N6" s="74" t="s">
        <v>32</v>
      </c>
      <c r="O6" s="74" t="s">
        <v>33</v>
      </c>
      <c r="P6" s="73" t="s">
        <v>34</v>
      </c>
      <c r="Q6" s="74" t="s">
        <v>35</v>
      </c>
      <c r="R6" s="74" t="s">
        <v>36</v>
      </c>
      <c r="S6" s="74" t="s">
        <v>37</v>
      </c>
      <c r="T6" s="74" t="s">
        <v>38</v>
      </c>
      <c r="U6" s="74" t="s">
        <v>39</v>
      </c>
      <c r="V6" s="74" t="s">
        <v>40</v>
      </c>
      <c r="W6" s="73" t="s">
        <v>41</v>
      </c>
      <c r="X6" s="110"/>
      <c r="Y6" s="110"/>
      <c r="Z6" s="110"/>
      <c r="AA6" s="110"/>
      <c r="AB6" s="110"/>
      <c r="AC6" s="110"/>
      <c r="AD6" s="62" t="s">
        <v>42</v>
      </c>
      <c r="AE6" s="62" t="s">
        <v>42</v>
      </c>
      <c r="AF6" s="110"/>
      <c r="AG6" s="110"/>
      <c r="AH6" s="110"/>
    </row>
    <row r="7" spans="1:34" s="43" customFormat="1" ht="40.5" customHeight="1">
      <c r="A7" s="63" t="s">
        <v>43</v>
      </c>
      <c r="B7" s="64">
        <f>B8+B160+B166+B169+B178+B186+B193+B195+B201+B290+B296+B385+B390</f>
        <v>335</v>
      </c>
      <c r="C7" s="65"/>
      <c r="D7" s="64"/>
      <c r="E7" s="64"/>
      <c r="F7" s="64"/>
      <c r="G7" s="64"/>
      <c r="H7" s="64"/>
      <c r="I7" s="64"/>
      <c r="J7" s="75">
        <f>K7+P7+Q7+R7+S7+T7+U7+V7+W7</f>
        <v>56734.374743</v>
      </c>
      <c r="K7" s="76">
        <f>SUM(L7:O7)</f>
        <v>14286</v>
      </c>
      <c r="L7" s="76">
        <f>L8+L160+L166+L169+L178+L186+L193+L195+L201+L290+L296+L385+L390</f>
        <v>6781</v>
      </c>
      <c r="M7" s="76">
        <f t="shared" ref="M7:W7" si="0">M8+M160+M166+M169+M178+M186+M193+M195+M201+M290+M296+M385+M390</f>
        <v>1475</v>
      </c>
      <c r="N7" s="76">
        <f t="shared" si="0"/>
        <v>2730</v>
      </c>
      <c r="O7" s="76">
        <f t="shared" si="0"/>
        <v>3300</v>
      </c>
      <c r="P7" s="75">
        <f t="shared" si="0"/>
        <v>33427.584742999999</v>
      </c>
      <c r="Q7" s="76">
        <f t="shared" si="0"/>
        <v>0</v>
      </c>
      <c r="R7" s="76">
        <f t="shared" si="0"/>
        <v>0</v>
      </c>
      <c r="S7" s="76">
        <f t="shared" si="0"/>
        <v>0</v>
      </c>
      <c r="T7" s="76">
        <f t="shared" si="0"/>
        <v>1365</v>
      </c>
      <c r="U7" s="76">
        <f t="shared" si="0"/>
        <v>0</v>
      </c>
      <c r="V7" s="76">
        <f t="shared" si="0"/>
        <v>155.82</v>
      </c>
      <c r="W7" s="75">
        <f t="shared" si="0"/>
        <v>7499.97</v>
      </c>
      <c r="X7" s="64"/>
      <c r="Y7" s="64"/>
      <c r="Z7" s="64"/>
      <c r="AA7" s="79"/>
      <c r="AB7" s="79"/>
      <c r="AC7" s="79"/>
      <c r="AD7" s="79"/>
      <c r="AE7" s="79"/>
      <c r="AF7" s="79"/>
      <c r="AG7" s="79"/>
      <c r="AH7" s="79"/>
    </row>
    <row r="8" spans="1:34" s="43" customFormat="1" ht="36" customHeight="1">
      <c r="A8" s="66" t="s">
        <v>44</v>
      </c>
      <c r="B8" s="64">
        <f>B9+B71+B73+B106+B111</f>
        <v>146</v>
      </c>
      <c r="C8" s="65"/>
      <c r="D8" s="64"/>
      <c r="E8" s="64"/>
      <c r="F8" s="64"/>
      <c r="G8" s="64"/>
      <c r="H8" s="64"/>
      <c r="I8" s="64"/>
      <c r="J8" s="75">
        <f>K8+P8+Q8+R8+S8+T8+U8+V8+W8</f>
        <v>27188.781500000001</v>
      </c>
      <c r="K8" s="76">
        <f t="shared" ref="K8:K69" si="1">SUM(L8:O8)</f>
        <v>6357.5</v>
      </c>
      <c r="L8" s="76">
        <f>L9+L71+L73+L106+L111</f>
        <v>4237.5</v>
      </c>
      <c r="M8" s="76">
        <f t="shared" ref="M8:W8" si="2">M9+M71+M73+M106+M111</f>
        <v>860</v>
      </c>
      <c r="N8" s="76">
        <f t="shared" si="2"/>
        <v>593</v>
      </c>
      <c r="O8" s="76">
        <f t="shared" si="2"/>
        <v>667</v>
      </c>
      <c r="P8" s="75">
        <f t="shared" si="2"/>
        <v>14624.3815</v>
      </c>
      <c r="Q8" s="76">
        <f t="shared" si="2"/>
        <v>0</v>
      </c>
      <c r="R8" s="76">
        <f t="shared" si="2"/>
        <v>0</v>
      </c>
      <c r="S8" s="76">
        <f t="shared" si="2"/>
        <v>0</v>
      </c>
      <c r="T8" s="76">
        <f t="shared" si="2"/>
        <v>1345</v>
      </c>
      <c r="U8" s="76">
        <f t="shared" si="2"/>
        <v>0</v>
      </c>
      <c r="V8" s="76">
        <f t="shared" si="2"/>
        <v>0</v>
      </c>
      <c r="W8" s="75">
        <f t="shared" si="2"/>
        <v>4861.8999999999996</v>
      </c>
      <c r="X8" s="64"/>
      <c r="Y8" s="64"/>
      <c r="Z8" s="64"/>
      <c r="AA8" s="80"/>
      <c r="AB8" s="80"/>
      <c r="AC8" s="80"/>
      <c r="AD8" s="80"/>
      <c r="AE8" s="80"/>
      <c r="AF8" s="80"/>
      <c r="AG8" s="80"/>
      <c r="AH8" s="80"/>
    </row>
    <row r="9" spans="1:34" s="43" customFormat="1" ht="36" customHeight="1">
      <c r="A9" s="66" t="s">
        <v>45</v>
      </c>
      <c r="B9" s="64">
        <v>61</v>
      </c>
      <c r="C9" s="65"/>
      <c r="D9" s="64"/>
      <c r="E9" s="64"/>
      <c r="F9" s="64"/>
      <c r="G9" s="64"/>
      <c r="H9" s="64"/>
      <c r="I9" s="64"/>
      <c r="J9" s="75">
        <f>K9+P9+Q9+R9+S9+T9+U9+V9+W9</f>
        <v>15362.065500000001</v>
      </c>
      <c r="K9" s="76">
        <f t="shared" si="1"/>
        <v>3646</v>
      </c>
      <c r="L9" s="76">
        <f>SUM(L10:L70)</f>
        <v>3050</v>
      </c>
      <c r="M9" s="76">
        <f t="shared" ref="M9:W9" si="3">SUM(M10:M70)</f>
        <v>596</v>
      </c>
      <c r="N9" s="76">
        <f t="shared" si="3"/>
        <v>0</v>
      </c>
      <c r="O9" s="76">
        <f t="shared" si="3"/>
        <v>0</v>
      </c>
      <c r="P9" s="75">
        <f t="shared" si="3"/>
        <v>5824.1655000000001</v>
      </c>
      <c r="Q9" s="76">
        <f t="shared" si="3"/>
        <v>0</v>
      </c>
      <c r="R9" s="76">
        <f t="shared" si="3"/>
        <v>0</v>
      </c>
      <c r="S9" s="76">
        <f t="shared" si="3"/>
        <v>0</v>
      </c>
      <c r="T9" s="76">
        <f t="shared" si="3"/>
        <v>1205</v>
      </c>
      <c r="U9" s="76">
        <f t="shared" si="3"/>
        <v>0</v>
      </c>
      <c r="V9" s="76">
        <f t="shared" si="3"/>
        <v>0</v>
      </c>
      <c r="W9" s="75">
        <f t="shared" si="3"/>
        <v>4686.8999999999996</v>
      </c>
      <c r="X9" s="64"/>
      <c r="Y9" s="64"/>
      <c r="Z9" s="81"/>
      <c r="AA9" s="81"/>
      <c r="AB9" s="81"/>
      <c r="AC9" s="81"/>
      <c r="AD9" s="81"/>
      <c r="AE9" s="81"/>
      <c r="AF9" s="81"/>
      <c r="AG9" s="81"/>
      <c r="AH9" s="81"/>
    </row>
    <row r="10" spans="1:34" s="44" customFormat="1" ht="54.95" customHeight="1">
      <c r="A10" s="67" t="s">
        <v>46</v>
      </c>
      <c r="B10" s="68" t="s">
        <v>47</v>
      </c>
      <c r="C10" s="83" t="str">
        <f>VLOOKUP(B10,[1]Sheet1!$B$1:$C$246,2,0)</f>
        <v>新栽900亩花椒</v>
      </c>
      <c r="D10" s="68" t="s">
        <v>48</v>
      </c>
      <c r="E10" s="68" t="s">
        <v>49</v>
      </c>
      <c r="F10" s="68" t="s">
        <v>50</v>
      </c>
      <c r="G10" s="68" t="s">
        <v>51</v>
      </c>
      <c r="H10" s="68" t="s">
        <v>52</v>
      </c>
      <c r="I10" s="68">
        <v>15319895869</v>
      </c>
      <c r="J10" s="75">
        <f t="shared" ref="J10:J69" si="4">K10+P10+Q10+R10+S10+T10+U10+V10+W10</f>
        <v>44.351999999999997</v>
      </c>
      <c r="K10" s="76">
        <f t="shared" si="1"/>
        <v>0</v>
      </c>
      <c r="L10" s="77">
        <v>0</v>
      </c>
      <c r="M10" s="77">
        <v>0</v>
      </c>
      <c r="N10" s="77">
        <v>0</v>
      </c>
      <c r="O10" s="77">
        <v>0</v>
      </c>
      <c r="P10" s="78">
        <v>44.351999999999997</v>
      </c>
      <c r="Q10" s="77"/>
      <c r="R10" s="77"/>
      <c r="S10" s="77"/>
      <c r="T10" s="77"/>
      <c r="U10" s="77"/>
      <c r="V10" s="77"/>
      <c r="W10" s="78"/>
      <c r="X10" s="68" t="s">
        <v>53</v>
      </c>
      <c r="Y10" s="68" t="s">
        <v>54</v>
      </c>
      <c r="Z10" s="68" t="s">
        <v>55</v>
      </c>
      <c r="AA10" s="68" t="s">
        <v>55</v>
      </c>
      <c r="AB10" s="68" t="s">
        <v>55</v>
      </c>
      <c r="AC10" s="68" t="s">
        <v>55</v>
      </c>
      <c r="AD10" s="68" t="s">
        <v>56</v>
      </c>
      <c r="AE10" s="68" t="s">
        <v>56</v>
      </c>
      <c r="AF10" s="68" t="s">
        <v>57</v>
      </c>
      <c r="AG10" s="68" t="s">
        <v>58</v>
      </c>
      <c r="AH10" s="68"/>
    </row>
    <row r="11" spans="1:34" s="44" customFormat="1" ht="54.95" customHeight="1">
      <c r="A11" s="67" t="s">
        <v>59</v>
      </c>
      <c r="B11" s="68" t="s">
        <v>60</v>
      </c>
      <c r="C11" s="83" t="str">
        <f>VLOOKUP(B11,[1]Sheet1!$B$1:$C$246,2,0)</f>
        <v>新栽花椒100亩</v>
      </c>
      <c r="D11" s="68" t="s">
        <v>61</v>
      </c>
      <c r="E11" s="68" t="s">
        <v>62</v>
      </c>
      <c r="F11" s="68" t="s">
        <v>50</v>
      </c>
      <c r="G11" s="68" t="s">
        <v>51</v>
      </c>
      <c r="H11" s="68" t="s">
        <v>52</v>
      </c>
      <c r="I11" s="68">
        <v>15319895869</v>
      </c>
      <c r="J11" s="75">
        <f t="shared" si="4"/>
        <v>4.9279999999999999</v>
      </c>
      <c r="K11" s="76">
        <f t="shared" si="1"/>
        <v>0</v>
      </c>
      <c r="L11" s="77">
        <v>0</v>
      </c>
      <c r="M11" s="77">
        <v>0</v>
      </c>
      <c r="N11" s="77">
        <v>0</v>
      </c>
      <c r="O11" s="77">
        <v>0</v>
      </c>
      <c r="P11" s="78">
        <v>4.9279999999999999</v>
      </c>
      <c r="Q11" s="77"/>
      <c r="R11" s="77"/>
      <c r="S11" s="77"/>
      <c r="T11" s="77"/>
      <c r="U11" s="77"/>
      <c r="V11" s="77"/>
      <c r="W11" s="78"/>
      <c r="X11" s="68" t="s">
        <v>53</v>
      </c>
      <c r="Y11" s="68" t="s">
        <v>54</v>
      </c>
      <c r="Z11" s="68" t="s">
        <v>55</v>
      </c>
      <c r="AA11" s="68" t="s">
        <v>55</v>
      </c>
      <c r="AB11" s="68" t="s">
        <v>55</v>
      </c>
      <c r="AC11" s="68" t="s">
        <v>55</v>
      </c>
      <c r="AD11" s="68" t="s">
        <v>63</v>
      </c>
      <c r="AE11" s="68" t="s">
        <v>63</v>
      </c>
      <c r="AF11" s="68" t="s">
        <v>57</v>
      </c>
      <c r="AG11" s="68" t="s">
        <v>64</v>
      </c>
      <c r="AH11" s="68"/>
    </row>
    <row r="12" spans="1:34" s="44" customFormat="1" ht="54.95" customHeight="1">
      <c r="A12" s="67" t="s">
        <v>65</v>
      </c>
      <c r="B12" s="68" t="s">
        <v>66</v>
      </c>
      <c r="C12" s="83" t="str">
        <f>VLOOKUP(B12,[1]Sheet1!$B$1:$C$246,2,0)</f>
        <v>花椒水肥管理150亩；新建200立方米混凝土蓄水池。</v>
      </c>
      <c r="D12" s="68" t="s">
        <v>67</v>
      </c>
      <c r="E12" s="68" t="s">
        <v>68</v>
      </c>
      <c r="F12" s="68" t="s">
        <v>50</v>
      </c>
      <c r="G12" s="68" t="s">
        <v>51</v>
      </c>
      <c r="H12" s="68" t="s">
        <v>69</v>
      </c>
      <c r="I12" s="68">
        <v>13992951858</v>
      </c>
      <c r="J12" s="75">
        <f t="shared" si="4"/>
        <v>50</v>
      </c>
      <c r="K12" s="76">
        <f t="shared" si="1"/>
        <v>0</v>
      </c>
      <c r="L12" s="77">
        <v>0</v>
      </c>
      <c r="M12" s="77">
        <v>0</v>
      </c>
      <c r="N12" s="77">
        <v>0</v>
      </c>
      <c r="O12" s="77">
        <v>0</v>
      </c>
      <c r="P12" s="78">
        <v>50</v>
      </c>
      <c r="Q12" s="77"/>
      <c r="R12" s="77"/>
      <c r="S12" s="77"/>
      <c r="T12" s="77"/>
      <c r="U12" s="77"/>
      <c r="V12" s="77"/>
      <c r="W12" s="78"/>
      <c r="X12" s="68" t="s">
        <v>53</v>
      </c>
      <c r="Y12" s="68" t="s">
        <v>54</v>
      </c>
      <c r="Z12" s="68" t="s">
        <v>55</v>
      </c>
      <c r="AA12" s="68" t="s">
        <v>55</v>
      </c>
      <c r="AB12" s="68" t="s">
        <v>55</v>
      </c>
      <c r="AC12" s="68" t="s">
        <v>55</v>
      </c>
      <c r="AD12" s="68" t="s">
        <v>70</v>
      </c>
      <c r="AE12" s="68" t="s">
        <v>70</v>
      </c>
      <c r="AF12" s="68" t="s">
        <v>57</v>
      </c>
      <c r="AG12" s="68" t="s">
        <v>71</v>
      </c>
      <c r="AH12" s="68"/>
    </row>
    <row r="13" spans="1:34" s="44" customFormat="1" ht="54.95" customHeight="1">
      <c r="A13" s="67" t="s">
        <v>72</v>
      </c>
      <c r="B13" s="68" t="s">
        <v>73</v>
      </c>
      <c r="C13" s="83" t="str">
        <f>VLOOKUP(B13,[1]Sheet1!$B$1:$C$246,2,0)</f>
        <v>整形修剪核桃及管护273亩</v>
      </c>
      <c r="D13" s="68" t="s">
        <v>74</v>
      </c>
      <c r="E13" s="68" t="s">
        <v>75</v>
      </c>
      <c r="F13" s="68" t="s">
        <v>50</v>
      </c>
      <c r="G13" s="68" t="s">
        <v>51</v>
      </c>
      <c r="H13" s="68" t="s">
        <v>76</v>
      </c>
      <c r="I13" s="68">
        <v>18009196699</v>
      </c>
      <c r="J13" s="75">
        <f t="shared" si="4"/>
        <v>1.5015000000000001</v>
      </c>
      <c r="K13" s="76">
        <f t="shared" si="1"/>
        <v>0</v>
      </c>
      <c r="L13" s="77">
        <v>0</v>
      </c>
      <c r="M13" s="77">
        <v>0</v>
      </c>
      <c r="N13" s="77">
        <v>0</v>
      </c>
      <c r="O13" s="77">
        <v>0</v>
      </c>
      <c r="P13" s="78">
        <v>1.5015000000000001</v>
      </c>
      <c r="Q13" s="77"/>
      <c r="R13" s="77"/>
      <c r="S13" s="77"/>
      <c r="T13" s="77"/>
      <c r="U13" s="77"/>
      <c r="V13" s="77"/>
      <c r="W13" s="78"/>
      <c r="X13" s="68" t="s">
        <v>53</v>
      </c>
      <c r="Y13" s="68" t="s">
        <v>54</v>
      </c>
      <c r="Z13" s="68" t="s">
        <v>55</v>
      </c>
      <c r="AA13" s="68" t="s">
        <v>55</v>
      </c>
      <c r="AB13" s="68" t="s">
        <v>55</v>
      </c>
      <c r="AC13" s="68" t="s">
        <v>55</v>
      </c>
      <c r="AD13" s="68">
        <v>52</v>
      </c>
      <c r="AE13" s="68">
        <v>52</v>
      </c>
      <c r="AF13" s="68" t="s">
        <v>57</v>
      </c>
      <c r="AG13" s="68" t="s">
        <v>77</v>
      </c>
      <c r="AH13" s="68"/>
    </row>
    <row r="14" spans="1:34" s="44" customFormat="1" ht="54.95" customHeight="1">
      <c r="A14" s="67" t="s">
        <v>78</v>
      </c>
      <c r="B14" s="68" t="s">
        <v>79</v>
      </c>
      <c r="C14" s="83" t="str">
        <f>VLOOKUP(B14,[1]Sheet1!$B$1:$C$246,2,0)</f>
        <v>整形修剪核桃及管护1110亩</v>
      </c>
      <c r="D14" s="68" t="s">
        <v>74</v>
      </c>
      <c r="E14" s="68" t="s">
        <v>80</v>
      </c>
      <c r="F14" s="68" t="s">
        <v>50</v>
      </c>
      <c r="G14" s="68" t="s">
        <v>51</v>
      </c>
      <c r="H14" s="68" t="s">
        <v>76</v>
      </c>
      <c r="I14" s="68">
        <v>18009196699</v>
      </c>
      <c r="J14" s="75">
        <f t="shared" si="4"/>
        <v>6.1050000000000004</v>
      </c>
      <c r="K14" s="76">
        <f t="shared" si="1"/>
        <v>0</v>
      </c>
      <c r="L14" s="77">
        <v>0</v>
      </c>
      <c r="M14" s="77">
        <v>0</v>
      </c>
      <c r="N14" s="77">
        <v>0</v>
      </c>
      <c r="O14" s="77">
        <v>0</v>
      </c>
      <c r="P14" s="78">
        <v>6.1050000000000004</v>
      </c>
      <c r="Q14" s="77"/>
      <c r="R14" s="77"/>
      <c r="S14" s="77"/>
      <c r="T14" s="77"/>
      <c r="U14" s="77"/>
      <c r="V14" s="77"/>
      <c r="W14" s="78"/>
      <c r="X14" s="68" t="s">
        <v>53</v>
      </c>
      <c r="Y14" s="68" t="s">
        <v>54</v>
      </c>
      <c r="Z14" s="68" t="s">
        <v>55</v>
      </c>
      <c r="AA14" s="68" t="s">
        <v>55</v>
      </c>
      <c r="AB14" s="68" t="s">
        <v>55</v>
      </c>
      <c r="AC14" s="68" t="s">
        <v>55</v>
      </c>
      <c r="AD14" s="68">
        <v>114</v>
      </c>
      <c r="AE14" s="68">
        <v>114</v>
      </c>
      <c r="AF14" s="68" t="s">
        <v>81</v>
      </c>
      <c r="AG14" s="68" t="s">
        <v>77</v>
      </c>
      <c r="AH14" s="68"/>
    </row>
    <row r="15" spans="1:34" s="44" customFormat="1" ht="54.95" customHeight="1">
      <c r="A15" s="67" t="s">
        <v>82</v>
      </c>
      <c r="B15" s="68" t="s">
        <v>83</v>
      </c>
      <c r="C15" s="83" t="str">
        <f>VLOOKUP(B15,[1]Sheet1!$B$1:$C$246,2,0)</f>
        <v>整形修剪核桃及管护275亩</v>
      </c>
      <c r="D15" s="68" t="s">
        <v>74</v>
      </c>
      <c r="E15" s="68" t="s">
        <v>84</v>
      </c>
      <c r="F15" s="68" t="s">
        <v>50</v>
      </c>
      <c r="G15" s="68" t="s">
        <v>51</v>
      </c>
      <c r="H15" s="68" t="s">
        <v>76</v>
      </c>
      <c r="I15" s="68">
        <v>18009196699</v>
      </c>
      <c r="J15" s="75">
        <f t="shared" si="4"/>
        <v>1.5125</v>
      </c>
      <c r="K15" s="76">
        <f t="shared" si="1"/>
        <v>0</v>
      </c>
      <c r="L15" s="77">
        <v>0</v>
      </c>
      <c r="M15" s="77">
        <v>0</v>
      </c>
      <c r="N15" s="77">
        <v>0</v>
      </c>
      <c r="O15" s="77">
        <v>0</v>
      </c>
      <c r="P15" s="78">
        <v>1.5125</v>
      </c>
      <c r="Q15" s="77"/>
      <c r="R15" s="77"/>
      <c r="S15" s="77"/>
      <c r="T15" s="77"/>
      <c r="U15" s="77"/>
      <c r="V15" s="77"/>
      <c r="W15" s="78"/>
      <c r="X15" s="68" t="s">
        <v>53</v>
      </c>
      <c r="Y15" s="68" t="s">
        <v>54</v>
      </c>
      <c r="Z15" s="68" t="s">
        <v>55</v>
      </c>
      <c r="AA15" s="68" t="s">
        <v>55</v>
      </c>
      <c r="AB15" s="68" t="s">
        <v>55</v>
      </c>
      <c r="AC15" s="68" t="s">
        <v>55</v>
      </c>
      <c r="AD15" s="68">
        <v>61</v>
      </c>
      <c r="AE15" s="68">
        <v>61</v>
      </c>
      <c r="AF15" s="68" t="s">
        <v>85</v>
      </c>
      <c r="AG15" s="68" t="s">
        <v>77</v>
      </c>
      <c r="AH15" s="68"/>
    </row>
    <row r="16" spans="1:34" s="44" customFormat="1" ht="54.95" customHeight="1">
      <c r="A16" s="67" t="s">
        <v>86</v>
      </c>
      <c r="B16" s="68" t="s">
        <v>87</v>
      </c>
      <c r="C16" s="83" t="str">
        <f>VLOOKUP(B16,[1]Sheet1!$B$1:$C$246,2,0)</f>
        <v>整形修剪核桃及管护180亩</v>
      </c>
      <c r="D16" s="68" t="s">
        <v>74</v>
      </c>
      <c r="E16" s="68" t="s">
        <v>88</v>
      </c>
      <c r="F16" s="68" t="s">
        <v>50</v>
      </c>
      <c r="G16" s="68" t="s">
        <v>51</v>
      </c>
      <c r="H16" s="68" t="s">
        <v>76</v>
      </c>
      <c r="I16" s="68">
        <v>18009196699</v>
      </c>
      <c r="J16" s="75">
        <f t="shared" si="4"/>
        <v>0.99</v>
      </c>
      <c r="K16" s="76">
        <f t="shared" si="1"/>
        <v>0</v>
      </c>
      <c r="L16" s="77">
        <v>0</v>
      </c>
      <c r="M16" s="77">
        <v>0</v>
      </c>
      <c r="N16" s="77">
        <v>0</v>
      </c>
      <c r="O16" s="77">
        <v>0</v>
      </c>
      <c r="P16" s="78">
        <v>0.99</v>
      </c>
      <c r="Q16" s="77"/>
      <c r="R16" s="77"/>
      <c r="S16" s="77"/>
      <c r="T16" s="77"/>
      <c r="U16" s="77"/>
      <c r="V16" s="77"/>
      <c r="W16" s="78"/>
      <c r="X16" s="68" t="s">
        <v>53</v>
      </c>
      <c r="Y16" s="68" t="s">
        <v>54</v>
      </c>
      <c r="Z16" s="68" t="s">
        <v>55</v>
      </c>
      <c r="AA16" s="68" t="s">
        <v>55</v>
      </c>
      <c r="AB16" s="68" t="s">
        <v>55</v>
      </c>
      <c r="AC16" s="68" t="s">
        <v>55</v>
      </c>
      <c r="AD16" s="68">
        <v>28</v>
      </c>
      <c r="AE16" s="68">
        <v>28</v>
      </c>
      <c r="AF16" s="68" t="s">
        <v>89</v>
      </c>
      <c r="AG16" s="68" t="s">
        <v>77</v>
      </c>
      <c r="AH16" s="68"/>
    </row>
    <row r="17" spans="1:34" s="44" customFormat="1" ht="54.95" customHeight="1">
      <c r="A17" s="67" t="s">
        <v>90</v>
      </c>
      <c r="B17" s="68" t="s">
        <v>91</v>
      </c>
      <c r="C17" s="83" t="str">
        <f>VLOOKUP(B17,[1]Sheet1!$B$1:$C$246,2,0)</f>
        <v>整形修剪核桃及管护311亩</v>
      </c>
      <c r="D17" s="68" t="s">
        <v>74</v>
      </c>
      <c r="E17" s="68" t="s">
        <v>92</v>
      </c>
      <c r="F17" s="68" t="s">
        <v>50</v>
      </c>
      <c r="G17" s="68" t="s">
        <v>51</v>
      </c>
      <c r="H17" s="68" t="s">
        <v>76</v>
      </c>
      <c r="I17" s="68">
        <v>18009196699</v>
      </c>
      <c r="J17" s="75">
        <f t="shared" si="4"/>
        <v>1.7104999999999999</v>
      </c>
      <c r="K17" s="76">
        <f t="shared" si="1"/>
        <v>0</v>
      </c>
      <c r="L17" s="77">
        <v>0</v>
      </c>
      <c r="M17" s="77">
        <v>0</v>
      </c>
      <c r="N17" s="77">
        <v>0</v>
      </c>
      <c r="O17" s="77">
        <v>0</v>
      </c>
      <c r="P17" s="78">
        <v>1.7104999999999999</v>
      </c>
      <c r="Q17" s="77"/>
      <c r="R17" s="77"/>
      <c r="S17" s="77"/>
      <c r="T17" s="77"/>
      <c r="U17" s="77"/>
      <c r="V17" s="77"/>
      <c r="W17" s="78"/>
      <c r="X17" s="68" t="s">
        <v>53</v>
      </c>
      <c r="Y17" s="68" t="s">
        <v>54</v>
      </c>
      <c r="Z17" s="68" t="s">
        <v>55</v>
      </c>
      <c r="AA17" s="68" t="s">
        <v>55</v>
      </c>
      <c r="AB17" s="68" t="s">
        <v>55</v>
      </c>
      <c r="AC17" s="68" t="s">
        <v>55</v>
      </c>
      <c r="AD17" s="68">
        <v>52</v>
      </c>
      <c r="AE17" s="68">
        <v>52</v>
      </c>
      <c r="AF17" s="68" t="s">
        <v>93</v>
      </c>
      <c r="AG17" s="68" t="s">
        <v>77</v>
      </c>
      <c r="AH17" s="68"/>
    </row>
    <row r="18" spans="1:34" s="44" customFormat="1" ht="54.95" customHeight="1">
      <c r="A18" s="67" t="s">
        <v>94</v>
      </c>
      <c r="B18" s="68" t="s">
        <v>95</v>
      </c>
      <c r="C18" s="83" t="str">
        <f>VLOOKUP(B18,[1]Sheet1!$B$1:$C$246,2,0)</f>
        <v>整形修剪核桃及管护540亩</v>
      </c>
      <c r="D18" s="68" t="s">
        <v>74</v>
      </c>
      <c r="E18" s="68" t="s">
        <v>96</v>
      </c>
      <c r="F18" s="68" t="s">
        <v>50</v>
      </c>
      <c r="G18" s="68" t="s">
        <v>51</v>
      </c>
      <c r="H18" s="68" t="s">
        <v>76</v>
      </c>
      <c r="I18" s="68">
        <v>18009196699</v>
      </c>
      <c r="J18" s="75">
        <f t="shared" si="4"/>
        <v>2.97</v>
      </c>
      <c r="K18" s="76">
        <f t="shared" si="1"/>
        <v>0</v>
      </c>
      <c r="L18" s="77">
        <v>0</v>
      </c>
      <c r="M18" s="77">
        <v>0</v>
      </c>
      <c r="N18" s="77">
        <v>0</v>
      </c>
      <c r="O18" s="77">
        <v>0</v>
      </c>
      <c r="P18" s="78">
        <v>2.97</v>
      </c>
      <c r="Q18" s="77"/>
      <c r="R18" s="77"/>
      <c r="S18" s="77"/>
      <c r="T18" s="77"/>
      <c r="U18" s="77"/>
      <c r="V18" s="77"/>
      <c r="W18" s="78"/>
      <c r="X18" s="68" t="s">
        <v>53</v>
      </c>
      <c r="Y18" s="68" t="s">
        <v>54</v>
      </c>
      <c r="Z18" s="68" t="s">
        <v>55</v>
      </c>
      <c r="AA18" s="68" t="s">
        <v>55</v>
      </c>
      <c r="AB18" s="68" t="s">
        <v>55</v>
      </c>
      <c r="AC18" s="68" t="s">
        <v>55</v>
      </c>
      <c r="AD18" s="68">
        <v>71</v>
      </c>
      <c r="AE18" s="68">
        <v>71</v>
      </c>
      <c r="AF18" s="68" t="s">
        <v>97</v>
      </c>
      <c r="AG18" s="68" t="s">
        <v>77</v>
      </c>
      <c r="AH18" s="68"/>
    </row>
    <row r="19" spans="1:34" s="44" customFormat="1" ht="54.95" customHeight="1">
      <c r="A19" s="67" t="s">
        <v>98</v>
      </c>
      <c r="B19" s="68" t="s">
        <v>99</v>
      </c>
      <c r="C19" s="83" t="str">
        <f>VLOOKUP(B19,[1]Sheet1!$B$1:$C$246,2,0)</f>
        <v>整形修剪核桃及管护317亩</v>
      </c>
      <c r="D19" s="68" t="s">
        <v>61</v>
      </c>
      <c r="E19" s="68" t="s">
        <v>100</v>
      </c>
      <c r="F19" s="68" t="s">
        <v>50</v>
      </c>
      <c r="G19" s="68" t="s">
        <v>51</v>
      </c>
      <c r="H19" s="68" t="s">
        <v>76</v>
      </c>
      <c r="I19" s="68">
        <v>18009196699</v>
      </c>
      <c r="J19" s="75">
        <f t="shared" si="4"/>
        <v>1.7435</v>
      </c>
      <c r="K19" s="76">
        <f t="shared" si="1"/>
        <v>0</v>
      </c>
      <c r="L19" s="77">
        <v>0</v>
      </c>
      <c r="M19" s="77">
        <v>0</v>
      </c>
      <c r="N19" s="77">
        <v>0</v>
      </c>
      <c r="O19" s="77">
        <v>0</v>
      </c>
      <c r="P19" s="78">
        <v>1.7435</v>
      </c>
      <c r="Q19" s="77"/>
      <c r="R19" s="77"/>
      <c r="S19" s="77"/>
      <c r="T19" s="77"/>
      <c r="U19" s="77"/>
      <c r="V19" s="77"/>
      <c r="W19" s="78"/>
      <c r="X19" s="68" t="s">
        <v>53</v>
      </c>
      <c r="Y19" s="68" t="s">
        <v>54</v>
      </c>
      <c r="Z19" s="68" t="s">
        <v>55</v>
      </c>
      <c r="AA19" s="68" t="s">
        <v>55</v>
      </c>
      <c r="AB19" s="68" t="s">
        <v>55</v>
      </c>
      <c r="AC19" s="68" t="s">
        <v>55</v>
      </c>
      <c r="AD19" s="68">
        <v>44</v>
      </c>
      <c r="AE19" s="68">
        <v>44</v>
      </c>
      <c r="AF19" s="68" t="s">
        <v>101</v>
      </c>
      <c r="AG19" s="68" t="s">
        <v>77</v>
      </c>
      <c r="AH19" s="68"/>
    </row>
    <row r="20" spans="1:34" s="44" customFormat="1" ht="54.95" customHeight="1">
      <c r="A20" s="67" t="s">
        <v>102</v>
      </c>
      <c r="B20" s="68" t="s">
        <v>103</v>
      </c>
      <c r="C20" s="83" t="str">
        <f>VLOOKUP(B20,[1]Sheet1!$B$1:$C$246,2,0)</f>
        <v>整形修剪核桃及管护332亩</v>
      </c>
      <c r="D20" s="68" t="s">
        <v>104</v>
      </c>
      <c r="E20" s="68" t="s">
        <v>105</v>
      </c>
      <c r="F20" s="68" t="s">
        <v>50</v>
      </c>
      <c r="G20" s="68" t="s">
        <v>51</v>
      </c>
      <c r="H20" s="68" t="s">
        <v>76</v>
      </c>
      <c r="I20" s="68">
        <v>18009196699</v>
      </c>
      <c r="J20" s="75">
        <f t="shared" si="4"/>
        <v>1.8260000000000001</v>
      </c>
      <c r="K20" s="76">
        <f t="shared" si="1"/>
        <v>0</v>
      </c>
      <c r="L20" s="77">
        <v>0</v>
      </c>
      <c r="M20" s="77">
        <v>0</v>
      </c>
      <c r="N20" s="77">
        <v>0</v>
      </c>
      <c r="O20" s="77">
        <v>0</v>
      </c>
      <c r="P20" s="78">
        <v>1.8260000000000001</v>
      </c>
      <c r="Q20" s="77"/>
      <c r="R20" s="77"/>
      <c r="S20" s="77"/>
      <c r="T20" s="77"/>
      <c r="U20" s="77"/>
      <c r="V20" s="77"/>
      <c r="W20" s="78"/>
      <c r="X20" s="68" t="s">
        <v>53</v>
      </c>
      <c r="Y20" s="68" t="s">
        <v>54</v>
      </c>
      <c r="Z20" s="68" t="s">
        <v>55</v>
      </c>
      <c r="AA20" s="68" t="s">
        <v>55</v>
      </c>
      <c r="AB20" s="68" t="s">
        <v>55</v>
      </c>
      <c r="AC20" s="68" t="s">
        <v>55</v>
      </c>
      <c r="AD20" s="68">
        <v>53</v>
      </c>
      <c r="AE20" s="68">
        <v>53</v>
      </c>
      <c r="AF20" s="68" t="s">
        <v>106</v>
      </c>
      <c r="AG20" s="68" t="s">
        <v>77</v>
      </c>
      <c r="AH20" s="68"/>
    </row>
    <row r="21" spans="1:34" s="44" customFormat="1" ht="54.95" customHeight="1">
      <c r="A21" s="67" t="s">
        <v>107</v>
      </c>
      <c r="B21" s="68" t="s">
        <v>108</v>
      </c>
      <c r="C21" s="83" t="str">
        <f>VLOOKUP(B21,[1]Sheet1!$B$1:$C$246,2,0)</f>
        <v>整形修剪核桃及管护823亩</v>
      </c>
      <c r="D21" s="68" t="s">
        <v>104</v>
      </c>
      <c r="E21" s="68" t="s">
        <v>109</v>
      </c>
      <c r="F21" s="68" t="s">
        <v>50</v>
      </c>
      <c r="G21" s="68" t="s">
        <v>51</v>
      </c>
      <c r="H21" s="68" t="s">
        <v>76</v>
      </c>
      <c r="I21" s="68">
        <v>18009196699</v>
      </c>
      <c r="J21" s="75">
        <f t="shared" si="4"/>
        <v>4.5265000000000004</v>
      </c>
      <c r="K21" s="76">
        <f t="shared" si="1"/>
        <v>0</v>
      </c>
      <c r="L21" s="77">
        <v>0</v>
      </c>
      <c r="M21" s="77">
        <v>0</v>
      </c>
      <c r="N21" s="77">
        <v>0</v>
      </c>
      <c r="O21" s="77">
        <v>0</v>
      </c>
      <c r="P21" s="78">
        <v>4.5265000000000004</v>
      </c>
      <c r="Q21" s="77"/>
      <c r="R21" s="77"/>
      <c r="S21" s="77"/>
      <c r="T21" s="77"/>
      <c r="U21" s="77"/>
      <c r="V21" s="77"/>
      <c r="W21" s="78"/>
      <c r="X21" s="68" t="s">
        <v>53</v>
      </c>
      <c r="Y21" s="68" t="s">
        <v>54</v>
      </c>
      <c r="Z21" s="68" t="s">
        <v>55</v>
      </c>
      <c r="AA21" s="68" t="s">
        <v>55</v>
      </c>
      <c r="AB21" s="68" t="s">
        <v>55</v>
      </c>
      <c r="AC21" s="68" t="s">
        <v>55</v>
      </c>
      <c r="AD21" s="68">
        <v>61</v>
      </c>
      <c r="AE21" s="68">
        <v>61</v>
      </c>
      <c r="AF21" s="68" t="s">
        <v>110</v>
      </c>
      <c r="AG21" s="68" t="s">
        <v>77</v>
      </c>
      <c r="AH21" s="68"/>
    </row>
    <row r="22" spans="1:34" s="44" customFormat="1" ht="54.95" customHeight="1">
      <c r="A22" s="67" t="s">
        <v>111</v>
      </c>
      <c r="B22" s="68" t="s">
        <v>112</v>
      </c>
      <c r="C22" s="83" t="str">
        <f>VLOOKUP(B22,[1]Sheet1!$B$1:$C$246,2,0)</f>
        <v>新栽植示范园苹果200亩，平整土地200亩。</v>
      </c>
      <c r="D22" s="68" t="s">
        <v>113</v>
      </c>
      <c r="E22" s="68" t="s">
        <v>114</v>
      </c>
      <c r="F22" s="68" t="s">
        <v>50</v>
      </c>
      <c r="G22" s="68" t="s">
        <v>115</v>
      </c>
      <c r="H22" s="68" t="s">
        <v>116</v>
      </c>
      <c r="I22" s="68">
        <v>13991594318</v>
      </c>
      <c r="J22" s="75">
        <f t="shared" si="4"/>
        <v>30</v>
      </c>
      <c r="K22" s="76">
        <f t="shared" si="1"/>
        <v>0</v>
      </c>
      <c r="L22" s="77">
        <v>0</v>
      </c>
      <c r="M22" s="77">
        <v>0</v>
      </c>
      <c r="N22" s="77">
        <v>0</v>
      </c>
      <c r="O22" s="77">
        <v>0</v>
      </c>
      <c r="P22" s="78">
        <v>30</v>
      </c>
      <c r="Q22" s="77"/>
      <c r="R22" s="77"/>
      <c r="S22" s="77"/>
      <c r="T22" s="77"/>
      <c r="U22" s="77"/>
      <c r="V22" s="77"/>
      <c r="W22" s="78"/>
      <c r="X22" s="68" t="s">
        <v>53</v>
      </c>
      <c r="Y22" s="68" t="s">
        <v>54</v>
      </c>
      <c r="Z22" s="68" t="s">
        <v>55</v>
      </c>
      <c r="AA22" s="68" t="s">
        <v>54</v>
      </c>
      <c r="AB22" s="68" t="s">
        <v>54</v>
      </c>
      <c r="AC22" s="68" t="s">
        <v>55</v>
      </c>
      <c r="AD22" s="68" t="s">
        <v>117</v>
      </c>
      <c r="AE22" s="68" t="s">
        <v>118</v>
      </c>
      <c r="AF22" s="68" t="s">
        <v>119</v>
      </c>
      <c r="AG22" s="68" t="s">
        <v>120</v>
      </c>
      <c r="AH22" s="68"/>
    </row>
    <row r="23" spans="1:34" s="44" customFormat="1" ht="54.95" customHeight="1">
      <c r="A23" s="67" t="s">
        <v>121</v>
      </c>
      <c r="B23" s="68" t="s">
        <v>122</v>
      </c>
      <c r="C23" s="83" t="str">
        <f>VLOOKUP(B23,[1]Sheet1!$B$1:$C$246,2,0)</f>
        <v>新建香菇大棚6个（含配套钢架水电路）及场地铺设</v>
      </c>
      <c r="D23" s="68" t="s">
        <v>113</v>
      </c>
      <c r="E23" s="68" t="s">
        <v>123</v>
      </c>
      <c r="F23" s="68" t="s">
        <v>50</v>
      </c>
      <c r="G23" s="68" t="s">
        <v>115</v>
      </c>
      <c r="H23" s="68" t="s">
        <v>124</v>
      </c>
      <c r="I23" s="68">
        <v>13399194230</v>
      </c>
      <c r="J23" s="75">
        <f t="shared" si="4"/>
        <v>110</v>
      </c>
      <c r="K23" s="76">
        <f t="shared" si="1"/>
        <v>0</v>
      </c>
      <c r="L23" s="77">
        <v>0</v>
      </c>
      <c r="M23" s="77">
        <v>0</v>
      </c>
      <c r="N23" s="77">
        <v>0</v>
      </c>
      <c r="O23" s="77">
        <v>0</v>
      </c>
      <c r="P23" s="78">
        <v>110</v>
      </c>
      <c r="Q23" s="77"/>
      <c r="R23" s="77"/>
      <c r="S23" s="77"/>
      <c r="T23" s="77"/>
      <c r="U23" s="77"/>
      <c r="V23" s="77"/>
      <c r="W23" s="78"/>
      <c r="X23" s="68" t="s">
        <v>53</v>
      </c>
      <c r="Y23" s="68" t="s">
        <v>54</v>
      </c>
      <c r="Z23" s="68" t="s">
        <v>55</v>
      </c>
      <c r="AA23" s="68" t="s">
        <v>54</v>
      </c>
      <c r="AB23" s="68" t="s">
        <v>54</v>
      </c>
      <c r="AC23" s="68" t="s">
        <v>55</v>
      </c>
      <c r="AD23" s="68" t="s">
        <v>125</v>
      </c>
      <c r="AE23" s="68" t="s">
        <v>126</v>
      </c>
      <c r="AF23" s="68" t="s">
        <v>119</v>
      </c>
      <c r="AG23" s="68" t="s">
        <v>127</v>
      </c>
      <c r="AH23" s="68"/>
    </row>
    <row r="24" spans="1:34" s="44" customFormat="1" ht="54.95" customHeight="1">
      <c r="A24" s="67" t="s">
        <v>128</v>
      </c>
      <c r="B24" s="68" t="s">
        <v>129</v>
      </c>
      <c r="C24" s="83" t="str">
        <f>VLOOKUP(B24,[1]Sheet1!$B$1:$C$246,2,0)</f>
        <v>新栽植樱桃及土地平整50亩</v>
      </c>
      <c r="D24" s="68" t="s">
        <v>113</v>
      </c>
      <c r="E24" s="68" t="s">
        <v>130</v>
      </c>
      <c r="F24" s="68" t="s">
        <v>50</v>
      </c>
      <c r="G24" s="68" t="s">
        <v>115</v>
      </c>
      <c r="H24" s="68" t="s">
        <v>131</v>
      </c>
      <c r="I24" s="68">
        <v>18992942310</v>
      </c>
      <c r="J24" s="75">
        <f t="shared" si="4"/>
        <v>50</v>
      </c>
      <c r="K24" s="76">
        <f t="shared" si="1"/>
        <v>0</v>
      </c>
      <c r="L24" s="77">
        <v>0</v>
      </c>
      <c r="M24" s="77">
        <v>0</v>
      </c>
      <c r="N24" s="77">
        <v>0</v>
      </c>
      <c r="O24" s="77">
        <v>0</v>
      </c>
      <c r="P24" s="78">
        <v>50</v>
      </c>
      <c r="Q24" s="77"/>
      <c r="R24" s="77"/>
      <c r="S24" s="77"/>
      <c r="T24" s="77"/>
      <c r="U24" s="77"/>
      <c r="V24" s="77"/>
      <c r="W24" s="78"/>
      <c r="X24" s="68" t="s">
        <v>53</v>
      </c>
      <c r="Y24" s="68" t="s">
        <v>54</v>
      </c>
      <c r="Z24" s="68" t="s">
        <v>55</v>
      </c>
      <c r="AA24" s="68" t="s">
        <v>54</v>
      </c>
      <c r="AB24" s="68" t="s">
        <v>54</v>
      </c>
      <c r="AC24" s="68" t="s">
        <v>55</v>
      </c>
      <c r="AD24" s="68" t="s">
        <v>132</v>
      </c>
      <c r="AE24" s="68" t="s">
        <v>132</v>
      </c>
      <c r="AF24" s="68" t="s">
        <v>119</v>
      </c>
      <c r="AG24" s="68" t="s">
        <v>133</v>
      </c>
      <c r="AH24" s="68"/>
    </row>
    <row r="25" spans="1:34" s="44" customFormat="1" ht="54.95" customHeight="1">
      <c r="A25" s="67" t="s">
        <v>134</v>
      </c>
      <c r="B25" s="68" t="s">
        <v>135</v>
      </c>
      <c r="C25" s="83" t="str">
        <f>VLOOKUP(B25,[1]Sheet1!$B$1:$C$246,2,0)</f>
        <v>新建日光温室大棚20栋及场地铺设。</v>
      </c>
      <c r="D25" s="68" t="s">
        <v>136</v>
      </c>
      <c r="E25" s="68" t="s">
        <v>137</v>
      </c>
      <c r="F25" s="68" t="s">
        <v>50</v>
      </c>
      <c r="G25" s="68" t="s">
        <v>115</v>
      </c>
      <c r="H25" s="68" t="s">
        <v>138</v>
      </c>
      <c r="I25" s="68">
        <v>15809192999</v>
      </c>
      <c r="J25" s="75">
        <f t="shared" si="4"/>
        <v>530</v>
      </c>
      <c r="K25" s="76">
        <f t="shared" si="1"/>
        <v>76</v>
      </c>
      <c r="L25" s="77">
        <v>0</v>
      </c>
      <c r="M25" s="77">
        <v>76</v>
      </c>
      <c r="N25" s="77">
        <v>0</v>
      </c>
      <c r="O25" s="77">
        <v>0</v>
      </c>
      <c r="P25" s="78">
        <v>454</v>
      </c>
      <c r="Q25" s="77"/>
      <c r="R25" s="77"/>
      <c r="S25" s="77"/>
      <c r="T25" s="77"/>
      <c r="U25" s="77"/>
      <c r="V25" s="77"/>
      <c r="W25" s="78"/>
      <c r="X25" s="68" t="s">
        <v>53</v>
      </c>
      <c r="Y25" s="68" t="s">
        <v>54</v>
      </c>
      <c r="Z25" s="68" t="s">
        <v>55</v>
      </c>
      <c r="AA25" s="68" t="s">
        <v>54</v>
      </c>
      <c r="AB25" s="68" t="s">
        <v>54</v>
      </c>
      <c r="AC25" s="68" t="s">
        <v>55</v>
      </c>
      <c r="AD25" s="68">
        <v>19</v>
      </c>
      <c r="AE25" s="68">
        <v>19</v>
      </c>
      <c r="AF25" s="68" t="s">
        <v>139</v>
      </c>
      <c r="AG25" s="68" t="s">
        <v>139</v>
      </c>
      <c r="AH25" s="68"/>
    </row>
    <row r="26" spans="1:34" s="44" customFormat="1" ht="54.95" customHeight="1">
      <c r="A26" s="67" t="s">
        <v>140</v>
      </c>
      <c r="B26" s="68" t="s">
        <v>141</v>
      </c>
      <c r="C26" s="83" t="str">
        <f>VLOOKUP(B26,[1]Sheet1!$B$1:$C$246,2,0)</f>
        <v>新建大棚150个及场地铺设</v>
      </c>
      <c r="D26" s="68" t="s">
        <v>104</v>
      </c>
      <c r="E26" s="68" t="s">
        <v>142</v>
      </c>
      <c r="F26" s="68" t="s">
        <v>50</v>
      </c>
      <c r="G26" s="68" t="s">
        <v>115</v>
      </c>
      <c r="H26" s="68" t="s">
        <v>143</v>
      </c>
      <c r="I26" s="68">
        <v>13909196919</v>
      </c>
      <c r="J26" s="75">
        <f t="shared" si="4"/>
        <v>420</v>
      </c>
      <c r="K26" s="76">
        <f t="shared" si="1"/>
        <v>420</v>
      </c>
      <c r="L26" s="77">
        <v>0</v>
      </c>
      <c r="M26" s="77">
        <v>420</v>
      </c>
      <c r="N26" s="77">
        <v>0</v>
      </c>
      <c r="O26" s="77">
        <v>0</v>
      </c>
      <c r="P26" s="78">
        <v>0</v>
      </c>
      <c r="Q26" s="77"/>
      <c r="R26" s="77"/>
      <c r="S26" s="77"/>
      <c r="T26" s="77"/>
      <c r="U26" s="77"/>
      <c r="V26" s="77"/>
      <c r="W26" s="78"/>
      <c r="X26" s="68" t="s">
        <v>53</v>
      </c>
      <c r="Y26" s="68" t="s">
        <v>54</v>
      </c>
      <c r="Z26" s="68" t="s">
        <v>54</v>
      </c>
      <c r="AA26" s="68" t="s">
        <v>54</v>
      </c>
      <c r="AB26" s="68" t="s">
        <v>54</v>
      </c>
      <c r="AC26" s="68" t="s">
        <v>55</v>
      </c>
      <c r="AD26" s="68" t="s">
        <v>144</v>
      </c>
      <c r="AE26" s="68" t="s">
        <v>145</v>
      </c>
      <c r="AF26" s="68" t="s">
        <v>146</v>
      </c>
      <c r="AG26" s="68" t="s">
        <v>146</v>
      </c>
      <c r="AH26" s="68"/>
    </row>
    <row r="27" spans="1:34" s="44" customFormat="1" ht="54.95" customHeight="1">
      <c r="A27" s="67" t="s">
        <v>147</v>
      </c>
      <c r="B27" s="68" t="s">
        <v>148</v>
      </c>
      <c r="C27" s="83" t="str">
        <f>VLOOKUP(B27,[1]Sheet1!$B$1:$C$246,2,0)</f>
        <v>新建养菌棚18个、硬化制料场及场地铺设1870平方米</v>
      </c>
      <c r="D27" s="68" t="s">
        <v>61</v>
      </c>
      <c r="E27" s="68" t="s">
        <v>149</v>
      </c>
      <c r="F27" s="68" t="s">
        <v>50</v>
      </c>
      <c r="G27" s="68" t="s">
        <v>115</v>
      </c>
      <c r="H27" s="68" t="s">
        <v>150</v>
      </c>
      <c r="I27" s="68">
        <v>18992942310</v>
      </c>
      <c r="J27" s="75">
        <f t="shared" si="4"/>
        <v>148.9</v>
      </c>
      <c r="K27" s="76">
        <f t="shared" si="1"/>
        <v>0</v>
      </c>
      <c r="L27" s="77">
        <v>0</v>
      </c>
      <c r="M27" s="77">
        <v>0</v>
      </c>
      <c r="N27" s="77">
        <v>0</v>
      </c>
      <c r="O27" s="77">
        <v>0</v>
      </c>
      <c r="P27" s="78">
        <v>140</v>
      </c>
      <c r="Q27" s="77"/>
      <c r="R27" s="77"/>
      <c r="S27" s="77"/>
      <c r="T27" s="77"/>
      <c r="U27" s="77"/>
      <c r="V27" s="77"/>
      <c r="W27" s="78">
        <v>8.9</v>
      </c>
      <c r="X27" s="68" t="s">
        <v>53</v>
      </c>
      <c r="Y27" s="68" t="s">
        <v>54</v>
      </c>
      <c r="Z27" s="68" t="s">
        <v>55</v>
      </c>
      <c r="AA27" s="68" t="s">
        <v>54</v>
      </c>
      <c r="AB27" s="68" t="s">
        <v>54</v>
      </c>
      <c r="AC27" s="68" t="s">
        <v>55</v>
      </c>
      <c r="AD27" s="68">
        <v>313</v>
      </c>
      <c r="AE27" s="68">
        <v>313</v>
      </c>
      <c r="AF27" s="68" t="s">
        <v>151</v>
      </c>
      <c r="AG27" s="68" t="s">
        <v>151</v>
      </c>
      <c r="AH27" s="68"/>
    </row>
    <row r="28" spans="1:34" s="44" customFormat="1" ht="150.75" customHeight="1">
      <c r="A28" s="67" t="s">
        <v>152</v>
      </c>
      <c r="B28" s="68" t="s">
        <v>153</v>
      </c>
      <c r="C28" s="83" t="str">
        <f>VLOOKUP(B28,[1]Sheet1!$B$1:$C$246,2,0)</f>
        <v>新建标准出菇棚30个，养菌棚35个，钢结构双拱香菇养菌出菇两用棚100个，双拱出菇棚15个及场地铺设。</v>
      </c>
      <c r="D28" s="68" t="s">
        <v>61</v>
      </c>
      <c r="E28" s="68" t="s">
        <v>154</v>
      </c>
      <c r="F28" s="68" t="s">
        <v>50</v>
      </c>
      <c r="G28" s="68" t="s">
        <v>115</v>
      </c>
      <c r="H28" s="68" t="s">
        <v>155</v>
      </c>
      <c r="I28" s="68">
        <v>13992933336</v>
      </c>
      <c r="J28" s="75">
        <f t="shared" si="4"/>
        <v>1697.7</v>
      </c>
      <c r="K28" s="76">
        <f t="shared" si="1"/>
        <v>0</v>
      </c>
      <c r="L28" s="77">
        <v>0</v>
      </c>
      <c r="M28" s="77">
        <v>0</v>
      </c>
      <c r="N28" s="77">
        <v>0</v>
      </c>
      <c r="O28" s="77">
        <v>0</v>
      </c>
      <c r="P28" s="78">
        <v>1441</v>
      </c>
      <c r="Q28" s="77"/>
      <c r="R28" s="77"/>
      <c r="S28" s="77"/>
      <c r="T28" s="77"/>
      <c r="U28" s="77"/>
      <c r="V28" s="77"/>
      <c r="W28" s="78">
        <v>256.7</v>
      </c>
      <c r="X28" s="68" t="s">
        <v>53</v>
      </c>
      <c r="Y28" s="68" t="s">
        <v>54</v>
      </c>
      <c r="Z28" s="68" t="s">
        <v>55</v>
      </c>
      <c r="AA28" s="68" t="s">
        <v>54</v>
      </c>
      <c r="AB28" s="68" t="s">
        <v>54</v>
      </c>
      <c r="AC28" s="68" t="s">
        <v>55</v>
      </c>
      <c r="AD28" s="68">
        <v>179</v>
      </c>
      <c r="AE28" s="68">
        <v>179</v>
      </c>
      <c r="AF28" s="68" t="s">
        <v>156</v>
      </c>
      <c r="AG28" s="68" t="s">
        <v>156</v>
      </c>
      <c r="AH28" s="68"/>
    </row>
    <row r="29" spans="1:34" s="44" customFormat="1" ht="92.25" customHeight="1">
      <c r="A29" s="67" t="s">
        <v>157</v>
      </c>
      <c r="B29" s="68" t="s">
        <v>158</v>
      </c>
      <c r="C29" s="83" t="str">
        <f>VLOOKUP(B29,[1]Sheet1!$B$1:$C$246,2,0)</f>
        <v>柳林、蔡河等香菇种植基地配套设施建设和场地修复。</v>
      </c>
      <c r="D29" s="68" t="s">
        <v>61</v>
      </c>
      <c r="E29" s="68" t="s">
        <v>159</v>
      </c>
      <c r="F29" s="68" t="s">
        <v>50</v>
      </c>
      <c r="G29" s="68" t="s">
        <v>115</v>
      </c>
      <c r="H29" s="68" t="s">
        <v>160</v>
      </c>
      <c r="I29" s="68">
        <v>13992957988</v>
      </c>
      <c r="J29" s="75">
        <f t="shared" si="4"/>
        <v>1831.8</v>
      </c>
      <c r="K29" s="76">
        <f t="shared" si="1"/>
        <v>0</v>
      </c>
      <c r="L29" s="77">
        <v>0</v>
      </c>
      <c r="M29" s="77">
        <v>0</v>
      </c>
      <c r="N29" s="77">
        <v>0</v>
      </c>
      <c r="O29" s="77">
        <v>0</v>
      </c>
      <c r="P29" s="78">
        <v>1631</v>
      </c>
      <c r="Q29" s="77"/>
      <c r="R29" s="77"/>
      <c r="S29" s="77"/>
      <c r="T29" s="77"/>
      <c r="U29" s="77"/>
      <c r="V29" s="77"/>
      <c r="W29" s="78">
        <v>200.8</v>
      </c>
      <c r="X29" s="68" t="s">
        <v>53</v>
      </c>
      <c r="Y29" s="68" t="s">
        <v>54</v>
      </c>
      <c r="Z29" s="68" t="s">
        <v>55</v>
      </c>
      <c r="AA29" s="68" t="s">
        <v>55</v>
      </c>
      <c r="AB29" s="68" t="s">
        <v>55</v>
      </c>
      <c r="AC29" s="68" t="s">
        <v>55</v>
      </c>
      <c r="AD29" s="68" t="s">
        <v>55</v>
      </c>
      <c r="AE29" s="68" t="s">
        <v>161</v>
      </c>
      <c r="AF29" s="68" t="s">
        <v>161</v>
      </c>
      <c r="AG29" s="68" t="s">
        <v>162</v>
      </c>
      <c r="AH29" s="68" t="s">
        <v>162</v>
      </c>
    </row>
    <row r="30" spans="1:34" s="44" customFormat="1" ht="54.95" customHeight="1">
      <c r="A30" s="67" t="s">
        <v>163</v>
      </c>
      <c r="B30" s="68" t="s">
        <v>164</v>
      </c>
      <c r="C30" s="83" t="str">
        <f>VLOOKUP(B30,[1]Sheet1!$B$1:$C$246,2,0)</f>
        <v>新建标准温室大棚15个及场地铺设。</v>
      </c>
      <c r="D30" s="68" t="s">
        <v>74</v>
      </c>
      <c r="E30" s="68" t="s">
        <v>165</v>
      </c>
      <c r="F30" s="68" t="s">
        <v>50</v>
      </c>
      <c r="G30" s="68" t="s">
        <v>115</v>
      </c>
      <c r="H30" s="68" t="s">
        <v>166</v>
      </c>
      <c r="I30" s="68">
        <v>13509195985</v>
      </c>
      <c r="J30" s="75">
        <f t="shared" si="4"/>
        <v>300</v>
      </c>
      <c r="K30" s="76">
        <f t="shared" si="1"/>
        <v>0</v>
      </c>
      <c r="L30" s="77">
        <v>0</v>
      </c>
      <c r="M30" s="77">
        <v>0</v>
      </c>
      <c r="N30" s="77">
        <v>0</v>
      </c>
      <c r="O30" s="77">
        <v>0</v>
      </c>
      <c r="P30" s="78">
        <v>300</v>
      </c>
      <c r="Q30" s="77"/>
      <c r="R30" s="77"/>
      <c r="S30" s="77"/>
      <c r="T30" s="77"/>
      <c r="U30" s="77"/>
      <c r="V30" s="77"/>
      <c r="W30" s="78"/>
      <c r="X30" s="68" t="s">
        <v>53</v>
      </c>
      <c r="Y30" s="68" t="s">
        <v>54</v>
      </c>
      <c r="Z30" s="68" t="s">
        <v>55</v>
      </c>
      <c r="AA30" s="68" t="s">
        <v>54</v>
      </c>
      <c r="AB30" s="68" t="s">
        <v>54</v>
      </c>
      <c r="AC30" s="68" t="s">
        <v>55</v>
      </c>
      <c r="AD30" s="68">
        <v>26</v>
      </c>
      <c r="AE30" s="68">
        <v>26</v>
      </c>
      <c r="AF30" s="68" t="s">
        <v>167</v>
      </c>
      <c r="AG30" s="68" t="s">
        <v>167</v>
      </c>
      <c r="AH30" s="68"/>
    </row>
    <row r="31" spans="1:34" s="44" customFormat="1" ht="54.95" customHeight="1">
      <c r="A31" s="67" t="s">
        <v>168</v>
      </c>
      <c r="B31" s="68" t="s">
        <v>169</v>
      </c>
      <c r="C31" s="83" t="str">
        <f>VLOOKUP(B31,[1]Sheet1!$B$1:$C$246,2,0)</f>
        <v>建设蔬菜大棚10个及场地铺设</v>
      </c>
      <c r="D31" s="68" t="s">
        <v>74</v>
      </c>
      <c r="E31" s="68" t="s">
        <v>170</v>
      </c>
      <c r="F31" s="68" t="s">
        <v>50</v>
      </c>
      <c r="G31" s="68" t="s">
        <v>115</v>
      </c>
      <c r="H31" s="68" t="s">
        <v>171</v>
      </c>
      <c r="I31" s="68">
        <v>18729999550</v>
      </c>
      <c r="J31" s="75">
        <f t="shared" si="4"/>
        <v>8</v>
      </c>
      <c r="K31" s="76">
        <f t="shared" si="1"/>
        <v>0</v>
      </c>
      <c r="L31" s="77">
        <v>0</v>
      </c>
      <c r="M31" s="77">
        <v>0</v>
      </c>
      <c r="N31" s="77">
        <v>0</v>
      </c>
      <c r="O31" s="77">
        <v>0</v>
      </c>
      <c r="P31" s="78">
        <v>8</v>
      </c>
      <c r="Q31" s="77"/>
      <c r="R31" s="77"/>
      <c r="S31" s="77"/>
      <c r="T31" s="77"/>
      <c r="U31" s="77"/>
      <c r="V31" s="77"/>
      <c r="W31" s="78"/>
      <c r="X31" s="68" t="s">
        <v>53</v>
      </c>
      <c r="Y31" s="68" t="s">
        <v>54</v>
      </c>
      <c r="Z31" s="68" t="s">
        <v>55</v>
      </c>
      <c r="AA31" s="68" t="s">
        <v>54</v>
      </c>
      <c r="AB31" s="68" t="s">
        <v>54</v>
      </c>
      <c r="AC31" s="68" t="s">
        <v>55</v>
      </c>
      <c r="AD31" s="68" t="s">
        <v>172</v>
      </c>
      <c r="AE31" s="68" t="s">
        <v>172</v>
      </c>
      <c r="AF31" s="68" t="s">
        <v>173</v>
      </c>
      <c r="AG31" s="68" t="s">
        <v>174</v>
      </c>
      <c r="AH31" s="68"/>
    </row>
    <row r="32" spans="1:34" s="44" customFormat="1" ht="54.95" customHeight="1">
      <c r="A32" s="67" t="s">
        <v>175</v>
      </c>
      <c r="B32" s="68" t="s">
        <v>176</v>
      </c>
      <c r="C32" s="83" t="str">
        <f>VLOOKUP(B32,[1]Sheet1!$B$1:$C$246,2,0)</f>
        <v>建设蔬菜大棚10个及场地铺设。</v>
      </c>
      <c r="D32" s="68" t="s">
        <v>74</v>
      </c>
      <c r="E32" s="68" t="s">
        <v>177</v>
      </c>
      <c r="F32" s="68" t="s">
        <v>50</v>
      </c>
      <c r="G32" s="68" t="s">
        <v>115</v>
      </c>
      <c r="H32" s="68" t="s">
        <v>178</v>
      </c>
      <c r="I32" s="68">
        <v>13992938451</v>
      </c>
      <c r="J32" s="75">
        <f t="shared" si="4"/>
        <v>5</v>
      </c>
      <c r="K32" s="76">
        <f t="shared" si="1"/>
        <v>0</v>
      </c>
      <c r="L32" s="77">
        <v>0</v>
      </c>
      <c r="M32" s="77">
        <v>0</v>
      </c>
      <c r="N32" s="77">
        <v>0</v>
      </c>
      <c r="O32" s="77">
        <v>0</v>
      </c>
      <c r="P32" s="78">
        <v>5</v>
      </c>
      <c r="Q32" s="77"/>
      <c r="R32" s="77"/>
      <c r="S32" s="77"/>
      <c r="T32" s="77"/>
      <c r="U32" s="77"/>
      <c r="V32" s="77"/>
      <c r="W32" s="78"/>
      <c r="X32" s="68" t="s">
        <v>53</v>
      </c>
      <c r="Y32" s="68" t="s">
        <v>54</v>
      </c>
      <c r="Z32" s="68" t="s">
        <v>55</v>
      </c>
      <c r="AA32" s="68" t="s">
        <v>54</v>
      </c>
      <c r="AB32" s="68" t="s">
        <v>54</v>
      </c>
      <c r="AC32" s="68" t="s">
        <v>55</v>
      </c>
      <c r="AD32" s="68" t="s">
        <v>179</v>
      </c>
      <c r="AE32" s="68" t="s">
        <v>179</v>
      </c>
      <c r="AF32" s="68" t="s">
        <v>180</v>
      </c>
      <c r="AG32" s="68" t="s">
        <v>181</v>
      </c>
      <c r="AH32" s="68"/>
    </row>
    <row r="33" spans="1:34" s="44" customFormat="1" ht="54.95" customHeight="1">
      <c r="A33" s="67" t="s">
        <v>182</v>
      </c>
      <c r="B33" s="68" t="s">
        <v>183</v>
      </c>
      <c r="C33" s="83" t="str">
        <f>VLOOKUP(B33,[1]Sheet1!$B$1:$C$246,2,0)</f>
        <v>建设蔬菜大棚10个及场地铺设。</v>
      </c>
      <c r="D33" s="68" t="s">
        <v>74</v>
      </c>
      <c r="E33" s="68" t="s">
        <v>184</v>
      </c>
      <c r="F33" s="68" t="s">
        <v>50</v>
      </c>
      <c r="G33" s="68" t="s">
        <v>115</v>
      </c>
      <c r="H33" s="68" t="s">
        <v>185</v>
      </c>
      <c r="I33" s="68">
        <v>13649190799</v>
      </c>
      <c r="J33" s="75">
        <f t="shared" si="4"/>
        <v>200</v>
      </c>
      <c r="K33" s="76">
        <f t="shared" si="1"/>
        <v>0</v>
      </c>
      <c r="L33" s="77">
        <v>0</v>
      </c>
      <c r="M33" s="77">
        <v>0</v>
      </c>
      <c r="N33" s="77">
        <v>0</v>
      </c>
      <c r="O33" s="77">
        <v>0</v>
      </c>
      <c r="P33" s="78">
        <v>200</v>
      </c>
      <c r="Q33" s="77"/>
      <c r="R33" s="77"/>
      <c r="S33" s="77"/>
      <c r="T33" s="77"/>
      <c r="U33" s="77"/>
      <c r="V33" s="77"/>
      <c r="W33" s="78"/>
      <c r="X33" s="68" t="s">
        <v>53</v>
      </c>
      <c r="Y33" s="68" t="s">
        <v>54</v>
      </c>
      <c r="Z33" s="68" t="s">
        <v>55</v>
      </c>
      <c r="AA33" s="68" t="s">
        <v>54</v>
      </c>
      <c r="AB33" s="68" t="s">
        <v>54</v>
      </c>
      <c r="AC33" s="68" t="s">
        <v>55</v>
      </c>
      <c r="AD33" s="68">
        <v>26</v>
      </c>
      <c r="AE33" s="68">
        <v>26</v>
      </c>
      <c r="AF33" s="68" t="s">
        <v>186</v>
      </c>
      <c r="AG33" s="68" t="s">
        <v>186</v>
      </c>
      <c r="AH33" s="68"/>
    </row>
    <row r="34" spans="1:34" s="44" customFormat="1" ht="54.95" customHeight="1">
      <c r="A34" s="67" t="s">
        <v>187</v>
      </c>
      <c r="B34" s="68" t="s">
        <v>188</v>
      </c>
      <c r="C34" s="83" t="str">
        <f>VLOOKUP(B34,[1]Sheet1!$B$1:$C$246,2,0)</f>
        <v>种植艾草300亩</v>
      </c>
      <c r="D34" s="68" t="s">
        <v>104</v>
      </c>
      <c r="E34" s="68" t="s">
        <v>189</v>
      </c>
      <c r="F34" s="68">
        <v>2019</v>
      </c>
      <c r="G34" s="68" t="s">
        <v>190</v>
      </c>
      <c r="H34" s="68" t="s">
        <v>191</v>
      </c>
      <c r="I34" s="68">
        <v>15229840888</v>
      </c>
      <c r="J34" s="75">
        <f t="shared" si="4"/>
        <v>30</v>
      </c>
      <c r="K34" s="76">
        <f t="shared" si="1"/>
        <v>30</v>
      </c>
      <c r="L34" s="77">
        <v>30</v>
      </c>
      <c r="M34" s="77">
        <v>0</v>
      </c>
      <c r="N34" s="77">
        <v>0</v>
      </c>
      <c r="O34" s="77">
        <v>0</v>
      </c>
      <c r="P34" s="78">
        <v>0</v>
      </c>
      <c r="Q34" s="77"/>
      <c r="R34" s="77"/>
      <c r="S34" s="77"/>
      <c r="T34" s="77"/>
      <c r="U34" s="77"/>
      <c r="V34" s="77"/>
      <c r="W34" s="78"/>
      <c r="X34" s="68" t="s">
        <v>192</v>
      </c>
      <c r="Y34" s="68" t="s">
        <v>54</v>
      </c>
      <c r="Z34" s="68" t="s">
        <v>55</v>
      </c>
      <c r="AA34" s="68" t="s">
        <v>54</v>
      </c>
      <c r="AB34" s="68" t="s">
        <v>54</v>
      </c>
      <c r="AC34" s="68" t="s">
        <v>55</v>
      </c>
      <c r="AD34" s="68" t="s">
        <v>193</v>
      </c>
      <c r="AE34" s="68" t="s">
        <v>194</v>
      </c>
      <c r="AF34" s="68" t="s">
        <v>195</v>
      </c>
      <c r="AG34" s="68" t="s">
        <v>196</v>
      </c>
      <c r="AH34" s="68"/>
    </row>
    <row r="35" spans="1:34" s="44" customFormat="1" ht="54.95" customHeight="1">
      <c r="A35" s="67" t="s">
        <v>197</v>
      </c>
      <c r="B35" s="68" t="s">
        <v>198</v>
      </c>
      <c r="C35" s="83" t="str">
        <f>VLOOKUP(B35,[1]Sheet1!$B$1:$C$246,2,0)</f>
        <v>种植艾草1000亩</v>
      </c>
      <c r="D35" s="68" t="s">
        <v>74</v>
      </c>
      <c r="E35" s="68" t="s">
        <v>199</v>
      </c>
      <c r="F35" s="68">
        <v>2019</v>
      </c>
      <c r="G35" s="68" t="s">
        <v>190</v>
      </c>
      <c r="H35" s="68" t="s">
        <v>200</v>
      </c>
      <c r="I35" s="68">
        <v>13619190918</v>
      </c>
      <c r="J35" s="75">
        <f t="shared" si="4"/>
        <v>100</v>
      </c>
      <c r="K35" s="76">
        <f t="shared" si="1"/>
        <v>100</v>
      </c>
      <c r="L35" s="77">
        <v>100</v>
      </c>
      <c r="M35" s="77">
        <v>0</v>
      </c>
      <c r="N35" s="77">
        <v>0</v>
      </c>
      <c r="O35" s="77">
        <v>0</v>
      </c>
      <c r="P35" s="78">
        <v>0</v>
      </c>
      <c r="Q35" s="77"/>
      <c r="R35" s="77"/>
      <c r="S35" s="77"/>
      <c r="T35" s="77"/>
      <c r="U35" s="77"/>
      <c r="V35" s="77"/>
      <c r="W35" s="78"/>
      <c r="X35" s="68" t="s">
        <v>192</v>
      </c>
      <c r="Y35" s="68" t="s">
        <v>54</v>
      </c>
      <c r="Z35" s="68" t="s">
        <v>55</v>
      </c>
      <c r="AA35" s="68" t="s">
        <v>54</v>
      </c>
      <c r="AB35" s="68" t="s">
        <v>54</v>
      </c>
      <c r="AC35" s="68" t="s">
        <v>55</v>
      </c>
      <c r="AD35" s="68" t="s">
        <v>201</v>
      </c>
      <c r="AE35" s="68" t="s">
        <v>201</v>
      </c>
      <c r="AF35" s="68" t="s">
        <v>195</v>
      </c>
      <c r="AG35" s="68" t="s">
        <v>202</v>
      </c>
      <c r="AH35" s="68"/>
    </row>
    <row r="36" spans="1:34" s="43" customFormat="1" ht="54.95" customHeight="1">
      <c r="A36" s="67" t="s">
        <v>203</v>
      </c>
      <c r="B36" s="68" t="s">
        <v>204</v>
      </c>
      <c r="C36" s="68" t="s">
        <v>205</v>
      </c>
      <c r="D36" s="68" t="s">
        <v>74</v>
      </c>
      <c r="E36" s="68" t="s">
        <v>92</v>
      </c>
      <c r="F36" s="68" t="s">
        <v>50</v>
      </c>
      <c r="G36" s="68" t="s">
        <v>206</v>
      </c>
      <c r="H36" s="68" t="s">
        <v>207</v>
      </c>
      <c r="I36" s="68">
        <v>13571588887</v>
      </c>
      <c r="J36" s="75">
        <f t="shared" si="4"/>
        <v>1000</v>
      </c>
      <c r="K36" s="76">
        <f t="shared" si="1"/>
        <v>0</v>
      </c>
      <c r="L36" s="77"/>
      <c r="M36" s="77"/>
      <c r="N36" s="77"/>
      <c r="O36" s="77"/>
      <c r="P36" s="78"/>
      <c r="Q36" s="77"/>
      <c r="R36" s="77"/>
      <c r="S36" s="77"/>
      <c r="T36" s="77">
        <v>50</v>
      </c>
      <c r="U36" s="77"/>
      <c r="V36" s="77"/>
      <c r="W36" s="78">
        <v>950</v>
      </c>
      <c r="X36" s="68" t="s">
        <v>53</v>
      </c>
      <c r="Y36" s="68" t="s">
        <v>54</v>
      </c>
      <c r="Z36" s="68" t="s">
        <v>54</v>
      </c>
      <c r="AA36" s="68" t="s">
        <v>54</v>
      </c>
      <c r="AB36" s="68" t="s">
        <v>54</v>
      </c>
      <c r="AC36" s="68" t="s">
        <v>54</v>
      </c>
      <c r="AD36" s="68">
        <v>85</v>
      </c>
      <c r="AE36" s="68">
        <v>85</v>
      </c>
      <c r="AF36" s="68" t="s">
        <v>195</v>
      </c>
      <c r="AG36" s="68" t="s">
        <v>208</v>
      </c>
      <c r="AH36" s="68"/>
    </row>
    <row r="37" spans="1:34" s="44" customFormat="1" ht="54.95" customHeight="1">
      <c r="A37" s="67" t="s">
        <v>209</v>
      </c>
      <c r="B37" s="68" t="s">
        <v>210</v>
      </c>
      <c r="C37" s="83" t="str">
        <f>VLOOKUP(B37,[1]Sheet1!$B$1:$C$246,2,0)</f>
        <v>新建养殖场一座，年出栏肉羊500头以上。</v>
      </c>
      <c r="D37" s="68" t="s">
        <v>113</v>
      </c>
      <c r="E37" s="68" t="s">
        <v>114</v>
      </c>
      <c r="F37" s="68">
        <v>2019</v>
      </c>
      <c r="G37" s="68" t="s">
        <v>190</v>
      </c>
      <c r="H37" s="68" t="s">
        <v>116</v>
      </c>
      <c r="I37" s="68">
        <v>13991584318</v>
      </c>
      <c r="J37" s="75">
        <f t="shared" si="4"/>
        <v>150</v>
      </c>
      <c r="K37" s="76">
        <f t="shared" si="1"/>
        <v>150</v>
      </c>
      <c r="L37" s="77">
        <v>150</v>
      </c>
      <c r="M37" s="77">
        <v>0</v>
      </c>
      <c r="N37" s="77">
        <v>0</v>
      </c>
      <c r="O37" s="77">
        <v>0</v>
      </c>
      <c r="P37" s="78">
        <v>0</v>
      </c>
      <c r="Q37" s="77"/>
      <c r="R37" s="77"/>
      <c r="S37" s="77"/>
      <c r="T37" s="77"/>
      <c r="U37" s="77"/>
      <c r="V37" s="77"/>
      <c r="W37" s="78"/>
      <c r="X37" s="68" t="s">
        <v>192</v>
      </c>
      <c r="Y37" s="68" t="s">
        <v>54</v>
      </c>
      <c r="Z37" s="68" t="s">
        <v>55</v>
      </c>
      <c r="AA37" s="68" t="s">
        <v>54</v>
      </c>
      <c r="AB37" s="68" t="s">
        <v>54</v>
      </c>
      <c r="AC37" s="68" t="s">
        <v>55</v>
      </c>
      <c r="AD37" s="68" t="s">
        <v>211</v>
      </c>
      <c r="AE37" s="68" t="s">
        <v>212</v>
      </c>
      <c r="AF37" s="68" t="s">
        <v>195</v>
      </c>
      <c r="AG37" s="68" t="s">
        <v>213</v>
      </c>
      <c r="AH37" s="68"/>
    </row>
    <row r="38" spans="1:34" s="44" customFormat="1" ht="54.95" customHeight="1">
      <c r="A38" s="67" t="s">
        <v>214</v>
      </c>
      <c r="B38" s="68" t="s">
        <v>215</v>
      </c>
      <c r="C38" s="83" t="str">
        <f>VLOOKUP(B38,[1]Sheet1!$B$1:$C$246,2,0)</f>
        <v>扩建养殖场一座，年出栏肉羊500只以上。</v>
      </c>
      <c r="D38" s="68" t="s">
        <v>113</v>
      </c>
      <c r="E38" s="68" t="s">
        <v>216</v>
      </c>
      <c r="F38" s="68">
        <v>2019</v>
      </c>
      <c r="G38" s="68" t="s">
        <v>190</v>
      </c>
      <c r="H38" s="68" t="s">
        <v>217</v>
      </c>
      <c r="I38" s="68">
        <v>13571408138</v>
      </c>
      <c r="J38" s="75">
        <f t="shared" si="4"/>
        <v>100</v>
      </c>
      <c r="K38" s="76">
        <f t="shared" si="1"/>
        <v>100</v>
      </c>
      <c r="L38" s="77">
        <v>100</v>
      </c>
      <c r="M38" s="77">
        <v>0</v>
      </c>
      <c r="N38" s="77">
        <v>0</v>
      </c>
      <c r="O38" s="77">
        <v>0</v>
      </c>
      <c r="P38" s="78">
        <v>0</v>
      </c>
      <c r="Q38" s="77"/>
      <c r="R38" s="77"/>
      <c r="S38" s="77"/>
      <c r="T38" s="77"/>
      <c r="U38" s="77"/>
      <c r="V38" s="77"/>
      <c r="W38" s="78"/>
      <c r="X38" s="68" t="s">
        <v>192</v>
      </c>
      <c r="Y38" s="68" t="s">
        <v>54</v>
      </c>
      <c r="Z38" s="68" t="s">
        <v>55</v>
      </c>
      <c r="AA38" s="68" t="s">
        <v>54</v>
      </c>
      <c r="AB38" s="68" t="s">
        <v>54</v>
      </c>
      <c r="AC38" s="68" t="s">
        <v>55</v>
      </c>
      <c r="AD38" s="68" t="s">
        <v>218</v>
      </c>
      <c r="AE38" s="68" t="s">
        <v>219</v>
      </c>
      <c r="AF38" s="68" t="s">
        <v>195</v>
      </c>
      <c r="AG38" s="68" t="s">
        <v>220</v>
      </c>
      <c r="AH38" s="68"/>
    </row>
    <row r="39" spans="1:34" s="44" customFormat="1" ht="54.95" customHeight="1">
      <c r="A39" s="67" t="s">
        <v>221</v>
      </c>
      <c r="B39" s="68" t="s">
        <v>222</v>
      </c>
      <c r="C39" s="83" t="str">
        <f>VLOOKUP(B39,[1]Sheet1!$B$1:$C$246,2,0)</f>
        <v>新建养殖场一座，存栏500只。</v>
      </c>
      <c r="D39" s="68" t="s">
        <v>113</v>
      </c>
      <c r="E39" s="68" t="s">
        <v>223</v>
      </c>
      <c r="F39" s="68">
        <v>2019</v>
      </c>
      <c r="G39" s="68" t="s">
        <v>190</v>
      </c>
      <c r="H39" s="68" t="s">
        <v>224</v>
      </c>
      <c r="I39" s="68">
        <v>13992963693</v>
      </c>
      <c r="J39" s="75">
        <f t="shared" si="4"/>
        <v>160</v>
      </c>
      <c r="K39" s="76">
        <f t="shared" si="1"/>
        <v>160</v>
      </c>
      <c r="L39" s="77">
        <v>160</v>
      </c>
      <c r="M39" s="77">
        <v>0</v>
      </c>
      <c r="N39" s="77">
        <v>0</v>
      </c>
      <c r="O39" s="77">
        <v>0</v>
      </c>
      <c r="P39" s="78">
        <v>0</v>
      </c>
      <c r="Q39" s="77"/>
      <c r="R39" s="77"/>
      <c r="S39" s="77"/>
      <c r="T39" s="77"/>
      <c r="U39" s="77"/>
      <c r="V39" s="77"/>
      <c r="W39" s="78"/>
      <c r="X39" s="68" t="s">
        <v>192</v>
      </c>
      <c r="Y39" s="68" t="s">
        <v>54</v>
      </c>
      <c r="Z39" s="68" t="s">
        <v>55</v>
      </c>
      <c r="AA39" s="68" t="s">
        <v>54</v>
      </c>
      <c r="AB39" s="68" t="s">
        <v>54</v>
      </c>
      <c r="AC39" s="68" t="s">
        <v>55</v>
      </c>
      <c r="AD39" s="68" t="s">
        <v>225</v>
      </c>
      <c r="AE39" s="68" t="s">
        <v>226</v>
      </c>
      <c r="AF39" s="68" t="s">
        <v>195</v>
      </c>
      <c r="AG39" s="68" t="s">
        <v>227</v>
      </c>
      <c r="AH39" s="68"/>
    </row>
    <row r="40" spans="1:34" s="44" customFormat="1" ht="74.25" customHeight="1">
      <c r="A40" s="67" t="s">
        <v>228</v>
      </c>
      <c r="B40" s="68" t="s">
        <v>229</v>
      </c>
      <c r="C40" s="83" t="str">
        <f>VLOOKUP(B40,[1]Sheet1!$B$1:$C$246,2,0)</f>
        <v>建设存栏500只奶山羊规模养殖场一个。</v>
      </c>
      <c r="D40" s="68" t="s">
        <v>48</v>
      </c>
      <c r="E40" s="68" t="s">
        <v>230</v>
      </c>
      <c r="F40" s="68">
        <v>2019</v>
      </c>
      <c r="G40" s="68" t="s">
        <v>190</v>
      </c>
      <c r="H40" s="68" t="s">
        <v>231</v>
      </c>
      <c r="I40" s="68">
        <v>19909196783</v>
      </c>
      <c r="J40" s="75">
        <f t="shared" si="4"/>
        <v>150</v>
      </c>
      <c r="K40" s="76">
        <f t="shared" si="1"/>
        <v>150</v>
      </c>
      <c r="L40" s="77">
        <v>150</v>
      </c>
      <c r="M40" s="77">
        <v>0</v>
      </c>
      <c r="N40" s="77">
        <v>0</v>
      </c>
      <c r="O40" s="77">
        <v>0</v>
      </c>
      <c r="P40" s="78">
        <v>0</v>
      </c>
      <c r="Q40" s="77"/>
      <c r="R40" s="77"/>
      <c r="S40" s="77"/>
      <c r="T40" s="77"/>
      <c r="U40" s="77"/>
      <c r="V40" s="77"/>
      <c r="W40" s="78"/>
      <c r="X40" s="68" t="s">
        <v>192</v>
      </c>
      <c r="Y40" s="68" t="s">
        <v>54</v>
      </c>
      <c r="Z40" s="68" t="s">
        <v>55</v>
      </c>
      <c r="AA40" s="68" t="s">
        <v>54</v>
      </c>
      <c r="AB40" s="68" t="s">
        <v>54</v>
      </c>
      <c r="AC40" s="68" t="s">
        <v>55</v>
      </c>
      <c r="AD40" s="68" t="s">
        <v>232</v>
      </c>
      <c r="AE40" s="68" t="s">
        <v>233</v>
      </c>
      <c r="AF40" s="68" t="s">
        <v>195</v>
      </c>
      <c r="AG40" s="68" t="s">
        <v>234</v>
      </c>
      <c r="AH40" s="68"/>
    </row>
    <row r="41" spans="1:34" s="44" customFormat="1" ht="81.75" customHeight="1">
      <c r="A41" s="67" t="s">
        <v>235</v>
      </c>
      <c r="B41" s="68" t="s">
        <v>236</v>
      </c>
      <c r="C41" s="83" t="str">
        <f>VLOOKUP(B41,[1]Sheet1!$B$1:$C$246,2,0)</f>
        <v>建设存栏500只奶山羊规模养殖场一个。</v>
      </c>
      <c r="D41" s="68" t="s">
        <v>48</v>
      </c>
      <c r="E41" s="68" t="s">
        <v>237</v>
      </c>
      <c r="F41" s="68">
        <v>2019</v>
      </c>
      <c r="G41" s="68" t="s">
        <v>190</v>
      </c>
      <c r="H41" s="68" t="s">
        <v>238</v>
      </c>
      <c r="I41" s="68">
        <v>13991589088</v>
      </c>
      <c r="J41" s="75">
        <f t="shared" si="4"/>
        <v>150</v>
      </c>
      <c r="K41" s="76">
        <f t="shared" si="1"/>
        <v>150</v>
      </c>
      <c r="L41" s="77">
        <v>150</v>
      </c>
      <c r="M41" s="77">
        <v>0</v>
      </c>
      <c r="N41" s="77">
        <v>0</v>
      </c>
      <c r="O41" s="77">
        <v>0</v>
      </c>
      <c r="P41" s="78">
        <v>0</v>
      </c>
      <c r="Q41" s="77"/>
      <c r="R41" s="77"/>
      <c r="S41" s="77"/>
      <c r="T41" s="77"/>
      <c r="U41" s="77"/>
      <c r="V41" s="77"/>
      <c r="W41" s="78"/>
      <c r="X41" s="68" t="s">
        <v>192</v>
      </c>
      <c r="Y41" s="68" t="s">
        <v>54</v>
      </c>
      <c r="Z41" s="68" t="s">
        <v>55</v>
      </c>
      <c r="AA41" s="68" t="s">
        <v>54</v>
      </c>
      <c r="AB41" s="68" t="s">
        <v>54</v>
      </c>
      <c r="AC41" s="68" t="s">
        <v>55</v>
      </c>
      <c r="AD41" s="68" t="s">
        <v>239</v>
      </c>
      <c r="AE41" s="68" t="s">
        <v>240</v>
      </c>
      <c r="AF41" s="68" t="s">
        <v>195</v>
      </c>
      <c r="AG41" s="68" t="s">
        <v>241</v>
      </c>
      <c r="AH41" s="68"/>
    </row>
    <row r="42" spans="1:34" s="44" customFormat="1" ht="54.95" customHeight="1">
      <c r="A42" s="67" t="s">
        <v>242</v>
      </c>
      <c r="B42" s="68" t="s">
        <v>243</v>
      </c>
      <c r="C42" s="83" t="str">
        <f>VLOOKUP(B42,[1]Sheet1!$B$1:$C$246,2,0)</f>
        <v>建设存栏500只奶山羊规模养殖场一个。</v>
      </c>
      <c r="D42" s="68" t="s">
        <v>48</v>
      </c>
      <c r="E42" s="68" t="s">
        <v>244</v>
      </c>
      <c r="F42" s="68">
        <v>2019</v>
      </c>
      <c r="G42" s="68" t="s">
        <v>190</v>
      </c>
      <c r="H42" s="68" t="s">
        <v>245</v>
      </c>
      <c r="I42" s="68">
        <v>13992924666</v>
      </c>
      <c r="J42" s="75">
        <f t="shared" si="4"/>
        <v>150</v>
      </c>
      <c r="K42" s="76">
        <f t="shared" si="1"/>
        <v>150</v>
      </c>
      <c r="L42" s="77">
        <v>150</v>
      </c>
      <c r="M42" s="77">
        <v>0</v>
      </c>
      <c r="N42" s="77">
        <v>0</v>
      </c>
      <c r="O42" s="77">
        <v>0</v>
      </c>
      <c r="P42" s="78">
        <v>0</v>
      </c>
      <c r="Q42" s="77"/>
      <c r="R42" s="77"/>
      <c r="S42" s="77"/>
      <c r="T42" s="77"/>
      <c r="U42" s="77"/>
      <c r="V42" s="77"/>
      <c r="W42" s="78"/>
      <c r="X42" s="68" t="s">
        <v>192</v>
      </c>
      <c r="Y42" s="68" t="s">
        <v>54</v>
      </c>
      <c r="Z42" s="68" t="s">
        <v>55</v>
      </c>
      <c r="AA42" s="68" t="s">
        <v>54</v>
      </c>
      <c r="AB42" s="68" t="s">
        <v>54</v>
      </c>
      <c r="AC42" s="68" t="s">
        <v>55</v>
      </c>
      <c r="AD42" s="68" t="s">
        <v>246</v>
      </c>
      <c r="AE42" s="68" t="s">
        <v>247</v>
      </c>
      <c r="AF42" s="68" t="s">
        <v>195</v>
      </c>
      <c r="AG42" s="68" t="s">
        <v>248</v>
      </c>
      <c r="AH42" s="68"/>
    </row>
    <row r="43" spans="1:34" s="44" customFormat="1" ht="54.95" customHeight="1">
      <c r="A43" s="67" t="s">
        <v>249</v>
      </c>
      <c r="B43" s="68" t="s">
        <v>250</v>
      </c>
      <c r="C43" s="83" t="str">
        <f>VLOOKUP(B43,[1]Sheet1!$B$1:$C$246,2,0)</f>
        <v>建设存栏500只奶山羊规模养殖场。</v>
      </c>
      <c r="D43" s="68" t="s">
        <v>48</v>
      </c>
      <c r="E43" s="68" t="s">
        <v>251</v>
      </c>
      <c r="F43" s="68">
        <v>2019</v>
      </c>
      <c r="G43" s="68" t="s">
        <v>190</v>
      </c>
      <c r="H43" s="68" t="s">
        <v>252</v>
      </c>
      <c r="I43" s="68">
        <v>13629190345</v>
      </c>
      <c r="J43" s="75">
        <f t="shared" si="4"/>
        <v>150</v>
      </c>
      <c r="K43" s="76">
        <f t="shared" si="1"/>
        <v>150</v>
      </c>
      <c r="L43" s="77">
        <v>150</v>
      </c>
      <c r="M43" s="77">
        <v>0</v>
      </c>
      <c r="N43" s="77">
        <v>0</v>
      </c>
      <c r="O43" s="77">
        <v>0</v>
      </c>
      <c r="P43" s="78">
        <v>0</v>
      </c>
      <c r="Q43" s="77"/>
      <c r="R43" s="77"/>
      <c r="S43" s="77"/>
      <c r="T43" s="77"/>
      <c r="U43" s="77"/>
      <c r="V43" s="77"/>
      <c r="W43" s="78"/>
      <c r="X43" s="68" t="s">
        <v>192</v>
      </c>
      <c r="Y43" s="68" t="s">
        <v>54</v>
      </c>
      <c r="Z43" s="68" t="s">
        <v>55</v>
      </c>
      <c r="AA43" s="68" t="s">
        <v>54</v>
      </c>
      <c r="AB43" s="68" t="s">
        <v>54</v>
      </c>
      <c r="AC43" s="68" t="s">
        <v>55</v>
      </c>
      <c r="AD43" s="68" t="s">
        <v>253</v>
      </c>
      <c r="AE43" s="68" t="s">
        <v>254</v>
      </c>
      <c r="AF43" s="68" t="s">
        <v>195</v>
      </c>
      <c r="AG43" s="68" t="s">
        <v>255</v>
      </c>
      <c r="AH43" s="68"/>
    </row>
    <row r="44" spans="1:34" s="44" customFormat="1" ht="54.95" customHeight="1">
      <c r="A44" s="67" t="s">
        <v>256</v>
      </c>
      <c r="B44" s="68" t="s">
        <v>257</v>
      </c>
      <c r="C44" s="83" t="str">
        <f>VLOOKUP(B44,[1]Sheet1!$B$1:$C$246,2,0)</f>
        <v>建设存栏500只奶山羊规模养殖场一个。</v>
      </c>
      <c r="D44" s="68" t="s">
        <v>48</v>
      </c>
      <c r="E44" s="68" t="s">
        <v>258</v>
      </c>
      <c r="F44" s="68">
        <v>2019</v>
      </c>
      <c r="G44" s="68" t="s">
        <v>190</v>
      </c>
      <c r="H44" s="68" t="s">
        <v>259</v>
      </c>
      <c r="I44" s="68">
        <v>18729198046</v>
      </c>
      <c r="J44" s="75">
        <f t="shared" si="4"/>
        <v>150</v>
      </c>
      <c r="K44" s="76">
        <f t="shared" si="1"/>
        <v>150</v>
      </c>
      <c r="L44" s="77">
        <v>150</v>
      </c>
      <c r="M44" s="77">
        <v>0</v>
      </c>
      <c r="N44" s="77">
        <v>0</v>
      </c>
      <c r="O44" s="77">
        <v>0</v>
      </c>
      <c r="P44" s="78">
        <v>0</v>
      </c>
      <c r="Q44" s="77"/>
      <c r="R44" s="77"/>
      <c r="S44" s="77"/>
      <c r="T44" s="77"/>
      <c r="U44" s="77"/>
      <c r="V44" s="77"/>
      <c r="W44" s="78"/>
      <c r="X44" s="68" t="s">
        <v>192</v>
      </c>
      <c r="Y44" s="68" t="s">
        <v>54</v>
      </c>
      <c r="Z44" s="68" t="s">
        <v>55</v>
      </c>
      <c r="AA44" s="68" t="s">
        <v>54</v>
      </c>
      <c r="AB44" s="68" t="s">
        <v>54</v>
      </c>
      <c r="AC44" s="68" t="s">
        <v>55</v>
      </c>
      <c r="AD44" s="68" t="s">
        <v>260</v>
      </c>
      <c r="AE44" s="68" t="s">
        <v>261</v>
      </c>
      <c r="AF44" s="68" t="s">
        <v>195</v>
      </c>
      <c r="AG44" s="68" t="s">
        <v>262</v>
      </c>
      <c r="AH44" s="68"/>
    </row>
    <row r="45" spans="1:34" s="44" customFormat="1" ht="54.95" customHeight="1">
      <c r="A45" s="67" t="s">
        <v>263</v>
      </c>
      <c r="B45" s="68" t="s">
        <v>264</v>
      </c>
      <c r="C45" s="83" t="str">
        <f>VLOOKUP(B45,[1]Sheet1!$B$1:$C$246,2,0)</f>
        <v>建设存栏500只奶山羊规模养殖场一个。</v>
      </c>
      <c r="D45" s="68" t="s">
        <v>48</v>
      </c>
      <c r="E45" s="68" t="s">
        <v>265</v>
      </c>
      <c r="F45" s="68">
        <v>2019</v>
      </c>
      <c r="G45" s="68" t="s">
        <v>190</v>
      </c>
      <c r="H45" s="68" t="s">
        <v>266</v>
      </c>
      <c r="I45" s="68">
        <v>18829695688</v>
      </c>
      <c r="J45" s="75">
        <f t="shared" si="4"/>
        <v>150</v>
      </c>
      <c r="K45" s="76">
        <f t="shared" si="1"/>
        <v>150</v>
      </c>
      <c r="L45" s="77">
        <v>150</v>
      </c>
      <c r="M45" s="77">
        <v>0</v>
      </c>
      <c r="N45" s="77">
        <v>0</v>
      </c>
      <c r="O45" s="77">
        <v>0</v>
      </c>
      <c r="P45" s="78">
        <v>0</v>
      </c>
      <c r="Q45" s="77"/>
      <c r="R45" s="77"/>
      <c r="S45" s="77"/>
      <c r="T45" s="77"/>
      <c r="U45" s="77"/>
      <c r="V45" s="77"/>
      <c r="W45" s="78"/>
      <c r="X45" s="68" t="s">
        <v>192</v>
      </c>
      <c r="Y45" s="68" t="s">
        <v>54</v>
      </c>
      <c r="Z45" s="68" t="s">
        <v>55</v>
      </c>
      <c r="AA45" s="68" t="s">
        <v>54</v>
      </c>
      <c r="AB45" s="68" t="s">
        <v>54</v>
      </c>
      <c r="AC45" s="68" t="s">
        <v>55</v>
      </c>
      <c r="AD45" s="68" t="s">
        <v>267</v>
      </c>
      <c r="AE45" s="68" t="s">
        <v>268</v>
      </c>
      <c r="AF45" s="68" t="s">
        <v>195</v>
      </c>
      <c r="AG45" s="68" t="s">
        <v>269</v>
      </c>
      <c r="AH45" s="68"/>
    </row>
    <row r="46" spans="1:34" s="44" customFormat="1" ht="54.95" customHeight="1">
      <c r="A46" s="67" t="s">
        <v>270</v>
      </c>
      <c r="B46" s="68" t="s">
        <v>271</v>
      </c>
      <c r="C46" s="83" t="str">
        <f>VLOOKUP(B46,[1]Sheet1!$B$1:$C$246,2,0)</f>
        <v>新建羊舍1000平方米，羊粪处理场、发酵场200平方米</v>
      </c>
      <c r="D46" s="68" t="s">
        <v>113</v>
      </c>
      <c r="E46" s="68" t="s">
        <v>114</v>
      </c>
      <c r="F46" s="68">
        <v>2019</v>
      </c>
      <c r="G46" s="68" t="s">
        <v>190</v>
      </c>
      <c r="H46" s="68" t="s">
        <v>116</v>
      </c>
      <c r="I46" s="68">
        <v>13991584318</v>
      </c>
      <c r="J46" s="75">
        <f t="shared" si="4"/>
        <v>150</v>
      </c>
      <c r="K46" s="76">
        <f t="shared" si="1"/>
        <v>150</v>
      </c>
      <c r="L46" s="77">
        <v>150</v>
      </c>
      <c r="M46" s="77">
        <v>0</v>
      </c>
      <c r="N46" s="77">
        <v>0</v>
      </c>
      <c r="O46" s="77">
        <v>0</v>
      </c>
      <c r="P46" s="78">
        <v>0</v>
      </c>
      <c r="Q46" s="77"/>
      <c r="R46" s="77"/>
      <c r="S46" s="77"/>
      <c r="T46" s="77"/>
      <c r="U46" s="77"/>
      <c r="V46" s="77"/>
      <c r="W46" s="78"/>
      <c r="X46" s="68" t="s">
        <v>192</v>
      </c>
      <c r="Y46" s="68" t="s">
        <v>54</v>
      </c>
      <c r="Z46" s="68" t="s">
        <v>55</v>
      </c>
      <c r="AA46" s="68" t="s">
        <v>54</v>
      </c>
      <c r="AB46" s="68" t="s">
        <v>54</v>
      </c>
      <c r="AC46" s="68" t="s">
        <v>55</v>
      </c>
      <c r="AD46" s="68" t="s">
        <v>272</v>
      </c>
      <c r="AE46" s="68" t="s">
        <v>273</v>
      </c>
      <c r="AF46" s="68" t="s">
        <v>195</v>
      </c>
      <c r="AG46" s="68" t="s">
        <v>274</v>
      </c>
      <c r="AH46" s="68"/>
    </row>
    <row r="47" spans="1:34" s="44" customFormat="1" ht="54.95" customHeight="1">
      <c r="A47" s="67" t="s">
        <v>275</v>
      </c>
      <c r="B47" s="68" t="s">
        <v>276</v>
      </c>
      <c r="C47" s="83" t="str">
        <f>VLOOKUP(B47,[1]Sheet1!$B$1:$C$246,2,0)</f>
        <v>新建羊舍700平方米，发酵场200平方米，运动场1400平方米，青储窖300立方米等</v>
      </c>
      <c r="D47" s="68" t="s">
        <v>104</v>
      </c>
      <c r="E47" s="68" t="s">
        <v>277</v>
      </c>
      <c r="F47" s="68">
        <v>2019</v>
      </c>
      <c r="G47" s="68" t="s">
        <v>190</v>
      </c>
      <c r="H47" s="68" t="s">
        <v>278</v>
      </c>
      <c r="I47" s="68">
        <v>13991585085</v>
      </c>
      <c r="J47" s="75">
        <f t="shared" si="4"/>
        <v>150</v>
      </c>
      <c r="K47" s="76">
        <f t="shared" si="1"/>
        <v>150</v>
      </c>
      <c r="L47" s="77">
        <v>150</v>
      </c>
      <c r="M47" s="77">
        <v>0</v>
      </c>
      <c r="N47" s="77">
        <v>0</v>
      </c>
      <c r="O47" s="77">
        <v>0</v>
      </c>
      <c r="P47" s="78">
        <v>0</v>
      </c>
      <c r="Q47" s="77"/>
      <c r="R47" s="77"/>
      <c r="S47" s="77"/>
      <c r="T47" s="77"/>
      <c r="U47" s="77"/>
      <c r="V47" s="77"/>
      <c r="W47" s="78"/>
      <c r="X47" s="68" t="s">
        <v>192</v>
      </c>
      <c r="Y47" s="68" t="s">
        <v>54</v>
      </c>
      <c r="Z47" s="68" t="s">
        <v>55</v>
      </c>
      <c r="AA47" s="68" t="s">
        <v>54</v>
      </c>
      <c r="AB47" s="68" t="s">
        <v>54</v>
      </c>
      <c r="AC47" s="68" t="s">
        <v>55</v>
      </c>
      <c r="AD47" s="68" t="s">
        <v>279</v>
      </c>
      <c r="AE47" s="68" t="s">
        <v>280</v>
      </c>
      <c r="AF47" s="68" t="s">
        <v>195</v>
      </c>
      <c r="AG47" s="68" t="s">
        <v>281</v>
      </c>
      <c r="AH47" s="68"/>
    </row>
    <row r="48" spans="1:34" s="44" customFormat="1" ht="54.95" customHeight="1">
      <c r="A48" s="67" t="s">
        <v>282</v>
      </c>
      <c r="B48" s="68" t="s">
        <v>283</v>
      </c>
      <c r="C48" s="83" t="str">
        <f>VLOOKUP(B48,[1]Sheet1!$B$1:$C$246,2,0)</f>
        <v>新建羊舍670平方米670平方米，隔离舍72平方米，饲料棚100平方米，挤奶站210平方米等</v>
      </c>
      <c r="D48" s="68" t="s">
        <v>48</v>
      </c>
      <c r="E48" s="68" t="s">
        <v>284</v>
      </c>
      <c r="F48" s="68">
        <v>2019</v>
      </c>
      <c r="G48" s="68" t="s">
        <v>190</v>
      </c>
      <c r="H48" s="68" t="s">
        <v>285</v>
      </c>
      <c r="I48" s="68">
        <v>13992909123</v>
      </c>
      <c r="J48" s="75">
        <f t="shared" si="4"/>
        <v>150</v>
      </c>
      <c r="K48" s="76">
        <f t="shared" si="1"/>
        <v>150</v>
      </c>
      <c r="L48" s="77">
        <v>150</v>
      </c>
      <c r="M48" s="77">
        <v>0</v>
      </c>
      <c r="N48" s="77">
        <v>0</v>
      </c>
      <c r="O48" s="77">
        <v>0</v>
      </c>
      <c r="P48" s="78">
        <v>0</v>
      </c>
      <c r="Q48" s="77"/>
      <c r="R48" s="77"/>
      <c r="S48" s="77"/>
      <c r="T48" s="77"/>
      <c r="U48" s="77"/>
      <c r="V48" s="77"/>
      <c r="W48" s="78"/>
      <c r="X48" s="68" t="s">
        <v>192</v>
      </c>
      <c r="Y48" s="68" t="s">
        <v>54</v>
      </c>
      <c r="Z48" s="68" t="s">
        <v>55</v>
      </c>
      <c r="AA48" s="68" t="s">
        <v>54</v>
      </c>
      <c r="AB48" s="68" t="s">
        <v>54</v>
      </c>
      <c r="AC48" s="68" t="s">
        <v>55</v>
      </c>
      <c r="AD48" s="68" t="s">
        <v>286</v>
      </c>
      <c r="AE48" s="68" t="s">
        <v>287</v>
      </c>
      <c r="AF48" s="68" t="s">
        <v>195</v>
      </c>
      <c r="AG48" s="68" t="s">
        <v>288</v>
      </c>
      <c r="AH48" s="68"/>
    </row>
    <row r="49" spans="1:34" s="44" customFormat="1" ht="54.95" customHeight="1">
      <c r="A49" s="67" t="s">
        <v>289</v>
      </c>
      <c r="B49" s="68" t="s">
        <v>290</v>
      </c>
      <c r="C49" s="83" t="str">
        <f>VLOOKUP(B49,[1]Sheet1!$B$1:$C$246,2,0)</f>
        <v>新建羊舍742平方米，运动场1200平方米，消毒室160平方米，储草窑324立方米等</v>
      </c>
      <c r="D49" s="68" t="s">
        <v>61</v>
      </c>
      <c r="E49" s="68" t="s">
        <v>291</v>
      </c>
      <c r="F49" s="68">
        <v>2019</v>
      </c>
      <c r="G49" s="68" t="s">
        <v>190</v>
      </c>
      <c r="H49" s="68" t="s">
        <v>292</v>
      </c>
      <c r="I49" s="68">
        <v>13571413110</v>
      </c>
      <c r="J49" s="75">
        <f t="shared" si="4"/>
        <v>150</v>
      </c>
      <c r="K49" s="76">
        <f t="shared" si="1"/>
        <v>150</v>
      </c>
      <c r="L49" s="77">
        <v>150</v>
      </c>
      <c r="M49" s="77">
        <v>0</v>
      </c>
      <c r="N49" s="77">
        <v>0</v>
      </c>
      <c r="O49" s="77">
        <v>0</v>
      </c>
      <c r="P49" s="78">
        <v>0</v>
      </c>
      <c r="Q49" s="77"/>
      <c r="R49" s="77"/>
      <c r="S49" s="77"/>
      <c r="T49" s="77"/>
      <c r="U49" s="77"/>
      <c r="V49" s="77"/>
      <c r="W49" s="78"/>
      <c r="X49" s="68" t="s">
        <v>192</v>
      </c>
      <c r="Y49" s="68" t="s">
        <v>54</v>
      </c>
      <c r="Z49" s="68" t="s">
        <v>55</v>
      </c>
      <c r="AA49" s="68" t="s">
        <v>54</v>
      </c>
      <c r="AB49" s="68" t="s">
        <v>54</v>
      </c>
      <c r="AC49" s="68" t="s">
        <v>55</v>
      </c>
      <c r="AD49" s="68" t="s">
        <v>293</v>
      </c>
      <c r="AE49" s="68" t="s">
        <v>293</v>
      </c>
      <c r="AF49" s="68" t="s">
        <v>195</v>
      </c>
      <c r="AG49" s="68" t="s">
        <v>294</v>
      </c>
      <c r="AH49" s="68"/>
    </row>
    <row r="50" spans="1:34" s="44" customFormat="1" ht="54.95" customHeight="1">
      <c r="A50" s="67" t="s">
        <v>295</v>
      </c>
      <c r="B50" s="68" t="s">
        <v>296</v>
      </c>
      <c r="C50" s="83" t="str">
        <f>VLOOKUP(B50,[1]Sheet1!$B$1:$C$246,2,0)</f>
        <v>新建羊舍720平方米，运动场1200平方米，护栏180米，饲料库100平方米，储草棚200平方米等</v>
      </c>
      <c r="D50" s="68" t="s">
        <v>136</v>
      </c>
      <c r="E50" s="68" t="s">
        <v>297</v>
      </c>
      <c r="F50" s="68">
        <v>2019</v>
      </c>
      <c r="G50" s="68" t="s">
        <v>190</v>
      </c>
      <c r="H50" s="68" t="s">
        <v>298</v>
      </c>
      <c r="I50" s="68">
        <v>13509193258</v>
      </c>
      <c r="J50" s="75">
        <f t="shared" si="4"/>
        <v>150</v>
      </c>
      <c r="K50" s="76">
        <f t="shared" si="1"/>
        <v>50</v>
      </c>
      <c r="L50" s="77">
        <v>50</v>
      </c>
      <c r="M50" s="77">
        <v>0</v>
      </c>
      <c r="N50" s="77">
        <v>0</v>
      </c>
      <c r="O50" s="77">
        <v>0</v>
      </c>
      <c r="P50" s="78">
        <v>100</v>
      </c>
      <c r="Q50" s="77"/>
      <c r="R50" s="77"/>
      <c r="S50" s="77"/>
      <c r="T50" s="77"/>
      <c r="U50" s="77"/>
      <c r="V50" s="77"/>
      <c r="W50" s="78"/>
      <c r="X50" s="68" t="s">
        <v>192</v>
      </c>
      <c r="Y50" s="68" t="s">
        <v>54</v>
      </c>
      <c r="Z50" s="68" t="s">
        <v>55</v>
      </c>
      <c r="AA50" s="68" t="s">
        <v>54</v>
      </c>
      <c r="AB50" s="68" t="s">
        <v>54</v>
      </c>
      <c r="AC50" s="68" t="s">
        <v>55</v>
      </c>
      <c r="AD50" s="68" t="s">
        <v>299</v>
      </c>
      <c r="AE50" s="68" t="s">
        <v>299</v>
      </c>
      <c r="AF50" s="68" t="s">
        <v>195</v>
      </c>
      <c r="AG50" s="68" t="s">
        <v>274</v>
      </c>
      <c r="AH50" s="68"/>
    </row>
    <row r="51" spans="1:34" s="44" customFormat="1" ht="54.95" customHeight="1">
      <c r="A51" s="67" t="s">
        <v>300</v>
      </c>
      <c r="B51" s="68" t="s">
        <v>301</v>
      </c>
      <c r="C51" s="83" t="str">
        <f>VLOOKUP(B51,[1]Sheet1!$B$1:$C$246,2,0)</f>
        <v>扩建白瓜村肉羊养殖场。</v>
      </c>
      <c r="D51" s="68" t="s">
        <v>113</v>
      </c>
      <c r="E51" s="68" t="s">
        <v>114</v>
      </c>
      <c r="F51" s="68">
        <v>2019</v>
      </c>
      <c r="G51" s="68" t="s">
        <v>190</v>
      </c>
      <c r="H51" s="68" t="s">
        <v>116</v>
      </c>
      <c r="I51" s="68">
        <v>13991584318</v>
      </c>
      <c r="J51" s="75">
        <f t="shared" si="4"/>
        <v>180</v>
      </c>
      <c r="K51" s="76">
        <f t="shared" si="1"/>
        <v>180</v>
      </c>
      <c r="L51" s="77">
        <v>180</v>
      </c>
      <c r="M51" s="77">
        <v>0</v>
      </c>
      <c r="N51" s="77">
        <v>0</v>
      </c>
      <c r="O51" s="77">
        <v>0</v>
      </c>
      <c r="P51" s="78">
        <v>0</v>
      </c>
      <c r="Q51" s="77"/>
      <c r="R51" s="77"/>
      <c r="S51" s="77"/>
      <c r="T51" s="77"/>
      <c r="U51" s="77"/>
      <c r="V51" s="77"/>
      <c r="W51" s="78"/>
      <c r="X51" s="68" t="s">
        <v>192</v>
      </c>
      <c r="Y51" s="68" t="s">
        <v>54</v>
      </c>
      <c r="Z51" s="68" t="s">
        <v>55</v>
      </c>
      <c r="AA51" s="68" t="s">
        <v>54</v>
      </c>
      <c r="AB51" s="68" t="s">
        <v>54</v>
      </c>
      <c r="AC51" s="68" t="s">
        <v>55</v>
      </c>
      <c r="AD51" s="68" t="s">
        <v>302</v>
      </c>
      <c r="AE51" s="68" t="s">
        <v>303</v>
      </c>
      <c r="AF51" s="68" t="s">
        <v>195</v>
      </c>
      <c r="AG51" s="68" t="s">
        <v>304</v>
      </c>
      <c r="AH51" s="68"/>
    </row>
    <row r="52" spans="1:34" s="44" customFormat="1" ht="54.95" customHeight="1">
      <c r="A52" s="67" t="s">
        <v>305</v>
      </c>
      <c r="B52" s="68" t="s">
        <v>306</v>
      </c>
      <c r="C52" s="83" t="str">
        <f>VLOOKUP(B52,[1]Sheet1!$B$1:$C$246,2,0)</f>
        <v>新建500头肉羊养殖场1个。</v>
      </c>
      <c r="D52" s="68" t="s">
        <v>307</v>
      </c>
      <c r="E52" s="68" t="s">
        <v>308</v>
      </c>
      <c r="F52" s="68">
        <v>2019</v>
      </c>
      <c r="G52" s="68" t="s">
        <v>190</v>
      </c>
      <c r="H52" s="68" t="s">
        <v>309</v>
      </c>
      <c r="I52" s="68">
        <v>13399296012</v>
      </c>
      <c r="J52" s="75">
        <f t="shared" si="4"/>
        <v>150</v>
      </c>
      <c r="K52" s="76">
        <f t="shared" si="1"/>
        <v>150</v>
      </c>
      <c r="L52" s="77">
        <v>150</v>
      </c>
      <c r="M52" s="77">
        <v>0</v>
      </c>
      <c r="N52" s="77">
        <v>0</v>
      </c>
      <c r="O52" s="77">
        <v>0</v>
      </c>
      <c r="P52" s="78">
        <v>0</v>
      </c>
      <c r="Q52" s="77"/>
      <c r="R52" s="77"/>
      <c r="S52" s="77"/>
      <c r="T52" s="77"/>
      <c r="U52" s="77"/>
      <c r="V52" s="77"/>
      <c r="W52" s="78"/>
      <c r="X52" s="68" t="s">
        <v>53</v>
      </c>
      <c r="Y52" s="68" t="s">
        <v>54</v>
      </c>
      <c r="Z52" s="68" t="s">
        <v>54</v>
      </c>
      <c r="AA52" s="68" t="s">
        <v>54</v>
      </c>
      <c r="AB52" s="68" t="s">
        <v>54</v>
      </c>
      <c r="AC52" s="68" t="s">
        <v>55</v>
      </c>
      <c r="AD52" s="68" t="s">
        <v>310</v>
      </c>
      <c r="AE52" s="68" t="s">
        <v>311</v>
      </c>
      <c r="AF52" s="68" t="s">
        <v>195</v>
      </c>
      <c r="AG52" s="68" t="s">
        <v>312</v>
      </c>
      <c r="AH52" s="68"/>
    </row>
    <row r="53" spans="1:34" s="44" customFormat="1" ht="54.95" customHeight="1">
      <c r="A53" s="67" t="s">
        <v>313</v>
      </c>
      <c r="B53" s="68" t="s">
        <v>314</v>
      </c>
      <c r="C53" s="83" t="str">
        <f>VLOOKUP(B53,[1]Sheet1!$B$1:$C$246,2,0)</f>
        <v>千只羊场附属设备、基础设施完善</v>
      </c>
      <c r="D53" s="68" t="s">
        <v>74</v>
      </c>
      <c r="E53" s="68" t="s">
        <v>75</v>
      </c>
      <c r="F53" s="68">
        <v>2019</v>
      </c>
      <c r="G53" s="68" t="s">
        <v>190</v>
      </c>
      <c r="H53" s="68" t="s">
        <v>315</v>
      </c>
      <c r="I53" s="68" t="s">
        <v>316</v>
      </c>
      <c r="J53" s="75">
        <f t="shared" si="4"/>
        <v>70</v>
      </c>
      <c r="K53" s="76">
        <f t="shared" si="1"/>
        <v>70</v>
      </c>
      <c r="L53" s="77">
        <v>70</v>
      </c>
      <c r="M53" s="77">
        <v>0</v>
      </c>
      <c r="N53" s="77">
        <v>0</v>
      </c>
      <c r="O53" s="77">
        <v>0</v>
      </c>
      <c r="P53" s="78">
        <v>0</v>
      </c>
      <c r="Q53" s="77"/>
      <c r="R53" s="77"/>
      <c r="S53" s="77"/>
      <c r="T53" s="77"/>
      <c r="U53" s="77"/>
      <c r="V53" s="77"/>
      <c r="W53" s="78"/>
      <c r="X53" s="68" t="s">
        <v>192</v>
      </c>
      <c r="Y53" s="68" t="s">
        <v>54</v>
      </c>
      <c r="Z53" s="68" t="s">
        <v>55</v>
      </c>
      <c r="AA53" s="68" t="s">
        <v>54</v>
      </c>
      <c r="AB53" s="68" t="s">
        <v>54</v>
      </c>
      <c r="AC53" s="68" t="s">
        <v>55</v>
      </c>
      <c r="AD53" s="68" t="s">
        <v>317</v>
      </c>
      <c r="AE53" s="68" t="s">
        <v>318</v>
      </c>
      <c r="AF53" s="68" t="s">
        <v>195</v>
      </c>
      <c r="AG53" s="68" t="s">
        <v>319</v>
      </c>
      <c r="AH53" s="68"/>
    </row>
    <row r="54" spans="1:34" s="44" customFormat="1" ht="80.25" customHeight="1">
      <c r="A54" s="67" t="s">
        <v>320</v>
      </c>
      <c r="B54" s="68" t="s">
        <v>321</v>
      </c>
      <c r="C54" s="83" t="str">
        <f>VLOOKUP(B54,[1]Sheet1!$B$1:$C$246,2,0)</f>
        <v>年出栏3000只肉羊养殖场配套设施建设</v>
      </c>
      <c r="D54" s="68" t="s">
        <v>74</v>
      </c>
      <c r="E54" s="68" t="s">
        <v>84</v>
      </c>
      <c r="F54" s="68">
        <v>2019</v>
      </c>
      <c r="G54" s="68" t="s">
        <v>190</v>
      </c>
      <c r="H54" s="68" t="s">
        <v>322</v>
      </c>
      <c r="I54" s="68">
        <v>13992953351</v>
      </c>
      <c r="J54" s="75">
        <f t="shared" si="4"/>
        <v>140</v>
      </c>
      <c r="K54" s="76">
        <f t="shared" si="1"/>
        <v>60</v>
      </c>
      <c r="L54" s="77">
        <v>60</v>
      </c>
      <c r="M54" s="77">
        <v>0</v>
      </c>
      <c r="N54" s="77">
        <v>0</v>
      </c>
      <c r="O54" s="77">
        <v>0</v>
      </c>
      <c r="P54" s="78">
        <v>80</v>
      </c>
      <c r="Q54" s="77"/>
      <c r="R54" s="77"/>
      <c r="S54" s="77"/>
      <c r="T54" s="77"/>
      <c r="U54" s="77"/>
      <c r="V54" s="77"/>
      <c r="W54" s="78"/>
      <c r="X54" s="68" t="s">
        <v>192</v>
      </c>
      <c r="Y54" s="68" t="s">
        <v>54</v>
      </c>
      <c r="Z54" s="68" t="s">
        <v>55</v>
      </c>
      <c r="AA54" s="68" t="s">
        <v>54</v>
      </c>
      <c r="AB54" s="68" t="s">
        <v>54</v>
      </c>
      <c r="AC54" s="68" t="s">
        <v>55</v>
      </c>
      <c r="AD54" s="68" t="s">
        <v>323</v>
      </c>
      <c r="AE54" s="68" t="s">
        <v>323</v>
      </c>
      <c r="AF54" s="68" t="s">
        <v>195</v>
      </c>
      <c r="AG54" s="68" t="s">
        <v>324</v>
      </c>
      <c r="AH54" s="68"/>
    </row>
    <row r="55" spans="1:34" s="44" customFormat="1" ht="54.95" customHeight="1">
      <c r="A55" s="67" t="s">
        <v>325</v>
      </c>
      <c r="B55" s="68" t="s">
        <v>326</v>
      </c>
      <c r="C55" s="83" t="str">
        <f>VLOOKUP(B55,[1]Sheet1!$B$1:$C$246,2,0)</f>
        <v>建设年出栏1000只肉羊育肥场1个</v>
      </c>
      <c r="D55" s="68" t="s">
        <v>136</v>
      </c>
      <c r="E55" s="68" t="s">
        <v>327</v>
      </c>
      <c r="F55" s="68">
        <v>2019</v>
      </c>
      <c r="G55" s="68" t="s">
        <v>190</v>
      </c>
      <c r="H55" s="68" t="s">
        <v>328</v>
      </c>
      <c r="I55" s="68">
        <v>13509198901</v>
      </c>
      <c r="J55" s="75">
        <f t="shared" si="4"/>
        <v>150</v>
      </c>
      <c r="K55" s="76">
        <f t="shared" si="1"/>
        <v>150</v>
      </c>
      <c r="L55" s="77">
        <v>150</v>
      </c>
      <c r="M55" s="77">
        <v>0</v>
      </c>
      <c r="N55" s="77">
        <v>0</v>
      </c>
      <c r="O55" s="77">
        <v>0</v>
      </c>
      <c r="P55" s="78">
        <v>0</v>
      </c>
      <c r="Q55" s="77"/>
      <c r="R55" s="77"/>
      <c r="S55" s="77"/>
      <c r="T55" s="77"/>
      <c r="U55" s="77"/>
      <c r="V55" s="77"/>
      <c r="W55" s="78"/>
      <c r="X55" s="68" t="s">
        <v>192</v>
      </c>
      <c r="Y55" s="68" t="s">
        <v>54</v>
      </c>
      <c r="Z55" s="68" t="s">
        <v>55</v>
      </c>
      <c r="AA55" s="68" t="s">
        <v>54</v>
      </c>
      <c r="AB55" s="68" t="s">
        <v>54</v>
      </c>
      <c r="AC55" s="68" t="s">
        <v>55</v>
      </c>
      <c r="AD55" s="68" t="s">
        <v>329</v>
      </c>
      <c r="AE55" s="68" t="s">
        <v>329</v>
      </c>
      <c r="AF55" s="68" t="s">
        <v>195</v>
      </c>
      <c r="AG55" s="68" t="s">
        <v>330</v>
      </c>
      <c r="AH55" s="68"/>
    </row>
    <row r="56" spans="1:34" s="44" customFormat="1" ht="54.95" customHeight="1">
      <c r="A56" s="67" t="s">
        <v>331</v>
      </c>
      <c r="B56" s="68" t="s">
        <v>332</v>
      </c>
      <c r="C56" s="83" t="str">
        <f>VLOOKUP(B56,[1]Sheet1!$B$1:$C$246,2,0)</f>
        <v>建设年出栏1000只肉羊育肥场1个</v>
      </c>
      <c r="D56" s="68" t="s">
        <v>136</v>
      </c>
      <c r="E56" s="68" t="s">
        <v>333</v>
      </c>
      <c r="F56" s="68">
        <v>2019</v>
      </c>
      <c r="G56" s="68" t="s">
        <v>190</v>
      </c>
      <c r="H56" s="68" t="s">
        <v>334</v>
      </c>
      <c r="I56" s="68">
        <v>13992943638</v>
      </c>
      <c r="J56" s="75">
        <f t="shared" si="4"/>
        <v>150</v>
      </c>
      <c r="K56" s="76">
        <f t="shared" si="1"/>
        <v>150</v>
      </c>
      <c r="L56" s="77">
        <v>150</v>
      </c>
      <c r="M56" s="77">
        <v>0</v>
      </c>
      <c r="N56" s="77">
        <v>0</v>
      </c>
      <c r="O56" s="77">
        <v>0</v>
      </c>
      <c r="P56" s="78">
        <v>0</v>
      </c>
      <c r="Q56" s="77"/>
      <c r="R56" s="77"/>
      <c r="S56" s="77"/>
      <c r="T56" s="77"/>
      <c r="U56" s="77"/>
      <c r="V56" s="77"/>
      <c r="W56" s="78"/>
      <c r="X56" s="68" t="s">
        <v>192</v>
      </c>
      <c r="Y56" s="68" t="s">
        <v>54</v>
      </c>
      <c r="Z56" s="68" t="s">
        <v>55</v>
      </c>
      <c r="AA56" s="68" t="s">
        <v>54</v>
      </c>
      <c r="AB56" s="68" t="s">
        <v>54</v>
      </c>
      <c r="AC56" s="68" t="s">
        <v>55</v>
      </c>
      <c r="AD56" s="68" t="s">
        <v>335</v>
      </c>
      <c r="AE56" s="68" t="s">
        <v>335</v>
      </c>
      <c r="AF56" s="68" t="s">
        <v>195</v>
      </c>
      <c r="AG56" s="68" t="s">
        <v>336</v>
      </c>
      <c r="AH56" s="68"/>
    </row>
    <row r="57" spans="1:34" s="44" customFormat="1" ht="54.95" customHeight="1">
      <c r="A57" s="67" t="s">
        <v>337</v>
      </c>
      <c r="B57" s="68" t="s">
        <v>338</v>
      </c>
      <c r="C57" s="83" t="str">
        <f>VLOOKUP(B57,[1]Sheet1!$B$1:$C$246,2,0)</f>
        <v>养殖中华蜂50箱及产地布置。</v>
      </c>
      <c r="D57" s="68" t="s">
        <v>48</v>
      </c>
      <c r="E57" s="68" t="s">
        <v>258</v>
      </c>
      <c r="F57" s="68">
        <v>2019</v>
      </c>
      <c r="G57" s="68" t="s">
        <v>190</v>
      </c>
      <c r="H57" s="68" t="s">
        <v>259</v>
      </c>
      <c r="I57" s="68">
        <v>18729198046</v>
      </c>
      <c r="J57" s="75">
        <f t="shared" si="4"/>
        <v>10</v>
      </c>
      <c r="K57" s="76">
        <f t="shared" si="1"/>
        <v>10</v>
      </c>
      <c r="L57" s="77">
        <v>0</v>
      </c>
      <c r="M57" s="77">
        <v>10</v>
      </c>
      <c r="N57" s="77">
        <v>0</v>
      </c>
      <c r="O57" s="77">
        <v>0</v>
      </c>
      <c r="P57" s="78">
        <v>0</v>
      </c>
      <c r="Q57" s="77"/>
      <c r="R57" s="77"/>
      <c r="S57" s="77"/>
      <c r="T57" s="77"/>
      <c r="U57" s="77"/>
      <c r="V57" s="77"/>
      <c r="W57" s="78"/>
      <c r="X57" s="68" t="s">
        <v>192</v>
      </c>
      <c r="Y57" s="68" t="s">
        <v>54</v>
      </c>
      <c r="Z57" s="68" t="s">
        <v>55</v>
      </c>
      <c r="AA57" s="68" t="s">
        <v>54</v>
      </c>
      <c r="AB57" s="68" t="s">
        <v>54</v>
      </c>
      <c r="AC57" s="68" t="s">
        <v>55</v>
      </c>
      <c r="AD57" s="68" t="s">
        <v>260</v>
      </c>
      <c r="AE57" s="68" t="s">
        <v>261</v>
      </c>
      <c r="AF57" s="68" t="s">
        <v>195</v>
      </c>
      <c r="AG57" s="68" t="s">
        <v>339</v>
      </c>
      <c r="AH57" s="68"/>
    </row>
    <row r="58" spans="1:34" s="44" customFormat="1" ht="54.95" customHeight="1">
      <c r="A58" s="67" t="s">
        <v>340</v>
      </c>
      <c r="B58" s="68" t="s">
        <v>341</v>
      </c>
      <c r="C58" s="83" t="str">
        <f>VLOOKUP(B58,[1]Sheet1!$B$1:$C$246,2,0)</f>
        <v>肉羊养殖场基础设施、生产设备建设完善</v>
      </c>
      <c r="D58" s="68" t="s">
        <v>104</v>
      </c>
      <c r="E58" s="68" t="s">
        <v>109</v>
      </c>
      <c r="F58" s="68">
        <v>2019</v>
      </c>
      <c r="G58" s="68" t="s">
        <v>190</v>
      </c>
      <c r="H58" s="68" t="s">
        <v>342</v>
      </c>
      <c r="I58" s="68">
        <v>13992984086</v>
      </c>
      <c r="J58" s="75">
        <f t="shared" si="4"/>
        <v>303</v>
      </c>
      <c r="K58" s="76">
        <f t="shared" si="1"/>
        <v>0</v>
      </c>
      <c r="L58" s="77">
        <v>0</v>
      </c>
      <c r="M58" s="77">
        <v>0</v>
      </c>
      <c r="N58" s="77">
        <v>0</v>
      </c>
      <c r="O58" s="77">
        <v>0</v>
      </c>
      <c r="P58" s="78">
        <v>303</v>
      </c>
      <c r="Q58" s="77"/>
      <c r="R58" s="77"/>
      <c r="S58" s="77"/>
      <c r="T58" s="77"/>
      <c r="U58" s="77"/>
      <c r="V58" s="77"/>
      <c r="W58" s="78"/>
      <c r="X58" s="68" t="s">
        <v>192</v>
      </c>
      <c r="Y58" s="68" t="s">
        <v>54</v>
      </c>
      <c r="Z58" s="68" t="s">
        <v>55</v>
      </c>
      <c r="AA58" s="68" t="s">
        <v>54</v>
      </c>
      <c r="AB58" s="68" t="s">
        <v>54</v>
      </c>
      <c r="AC58" s="68" t="s">
        <v>55</v>
      </c>
      <c r="AD58" s="68" t="s">
        <v>343</v>
      </c>
      <c r="AE58" s="68" t="s">
        <v>343</v>
      </c>
      <c r="AF58" s="68" t="s">
        <v>195</v>
      </c>
      <c r="AG58" s="68" t="s">
        <v>344</v>
      </c>
      <c r="AH58" s="68"/>
    </row>
    <row r="59" spans="1:34" s="44" customFormat="1" ht="54.95" customHeight="1">
      <c r="A59" s="67" t="s">
        <v>345</v>
      </c>
      <c r="B59" s="68" t="s">
        <v>346</v>
      </c>
      <c r="C59" s="83" t="str">
        <f>VLOOKUP(B59,[1]Sheet1!$B$1:$C$246,2,0)</f>
        <v>年出栏1000头肉牛养殖场配套设施完善</v>
      </c>
      <c r="D59" s="68" t="s">
        <v>74</v>
      </c>
      <c r="E59" s="68" t="s">
        <v>96</v>
      </c>
      <c r="F59" s="68">
        <v>2019</v>
      </c>
      <c r="G59" s="68" t="s">
        <v>190</v>
      </c>
      <c r="H59" s="68" t="s">
        <v>347</v>
      </c>
      <c r="I59" s="68">
        <v>18292591868</v>
      </c>
      <c r="J59" s="75">
        <f t="shared" si="4"/>
        <v>150</v>
      </c>
      <c r="K59" s="76">
        <f t="shared" si="1"/>
        <v>90</v>
      </c>
      <c r="L59" s="77">
        <v>0</v>
      </c>
      <c r="M59" s="77">
        <v>90</v>
      </c>
      <c r="N59" s="77">
        <v>0</v>
      </c>
      <c r="O59" s="77">
        <v>0</v>
      </c>
      <c r="P59" s="78">
        <v>60</v>
      </c>
      <c r="Q59" s="77"/>
      <c r="R59" s="77"/>
      <c r="S59" s="77"/>
      <c r="T59" s="77"/>
      <c r="U59" s="77"/>
      <c r="V59" s="77"/>
      <c r="W59" s="78"/>
      <c r="X59" s="68" t="s">
        <v>192</v>
      </c>
      <c r="Y59" s="68" t="s">
        <v>54</v>
      </c>
      <c r="Z59" s="68" t="s">
        <v>55</v>
      </c>
      <c r="AA59" s="68" t="s">
        <v>54</v>
      </c>
      <c r="AB59" s="68" t="s">
        <v>54</v>
      </c>
      <c r="AC59" s="68" t="s">
        <v>55</v>
      </c>
      <c r="AD59" s="68" t="s">
        <v>348</v>
      </c>
      <c r="AE59" s="68" t="s">
        <v>349</v>
      </c>
      <c r="AF59" s="68" t="s">
        <v>195</v>
      </c>
      <c r="AG59" s="68" t="s">
        <v>350</v>
      </c>
      <c r="AH59" s="68"/>
    </row>
    <row r="60" spans="1:34" s="44" customFormat="1" ht="54.95" customHeight="1">
      <c r="A60" s="67" t="s">
        <v>351</v>
      </c>
      <c r="B60" s="68" t="s">
        <v>352</v>
      </c>
      <c r="C60" s="83" t="str">
        <f>VLOOKUP(B60,[1]Sheet1!$B$1:$C$246,2,0)</f>
        <v>肉羊养殖场基础设施、生产设备建设完善</v>
      </c>
      <c r="D60" s="68" t="s">
        <v>74</v>
      </c>
      <c r="E60" s="68" t="s">
        <v>170</v>
      </c>
      <c r="F60" s="68">
        <v>2019</v>
      </c>
      <c r="G60" s="68" t="s">
        <v>190</v>
      </c>
      <c r="H60" s="68" t="s">
        <v>171</v>
      </c>
      <c r="I60" s="68">
        <v>18729999550</v>
      </c>
      <c r="J60" s="75">
        <f t="shared" si="4"/>
        <v>210</v>
      </c>
      <c r="K60" s="76">
        <f t="shared" si="1"/>
        <v>0</v>
      </c>
      <c r="L60" s="77">
        <v>0</v>
      </c>
      <c r="M60" s="77">
        <v>0</v>
      </c>
      <c r="N60" s="77">
        <v>0</v>
      </c>
      <c r="O60" s="77">
        <v>0</v>
      </c>
      <c r="P60" s="78">
        <v>210</v>
      </c>
      <c r="Q60" s="77"/>
      <c r="R60" s="77"/>
      <c r="S60" s="77"/>
      <c r="T60" s="77"/>
      <c r="U60" s="77"/>
      <c r="V60" s="77"/>
      <c r="W60" s="78"/>
      <c r="X60" s="68" t="s">
        <v>192</v>
      </c>
      <c r="Y60" s="68" t="s">
        <v>54</v>
      </c>
      <c r="Z60" s="68" t="s">
        <v>55</v>
      </c>
      <c r="AA60" s="68" t="s">
        <v>54</v>
      </c>
      <c r="AB60" s="68" t="s">
        <v>54</v>
      </c>
      <c r="AC60" s="68" t="s">
        <v>55</v>
      </c>
      <c r="AD60" s="68" t="s">
        <v>353</v>
      </c>
      <c r="AE60" s="68" t="s">
        <v>353</v>
      </c>
      <c r="AF60" s="68" t="s">
        <v>195</v>
      </c>
      <c r="AG60" s="68" t="s">
        <v>354</v>
      </c>
      <c r="AH60" s="68"/>
    </row>
    <row r="61" spans="1:34" s="43" customFormat="1" ht="54.95" customHeight="1">
      <c r="A61" s="67" t="s">
        <v>355</v>
      </c>
      <c r="B61" s="69" t="s">
        <v>356</v>
      </c>
      <c r="C61" s="68" t="s">
        <v>357</v>
      </c>
      <c r="D61" s="68" t="s">
        <v>48</v>
      </c>
      <c r="E61" s="68" t="s">
        <v>358</v>
      </c>
      <c r="F61" s="68" t="s">
        <v>50</v>
      </c>
      <c r="G61" s="68" t="s">
        <v>206</v>
      </c>
      <c r="H61" s="68" t="s">
        <v>359</v>
      </c>
      <c r="I61" s="68">
        <v>13992995686</v>
      </c>
      <c r="J61" s="75">
        <f t="shared" si="4"/>
        <v>1329</v>
      </c>
      <c r="K61" s="76">
        <f t="shared" si="1"/>
        <v>0</v>
      </c>
      <c r="L61" s="77"/>
      <c r="M61" s="77"/>
      <c r="N61" s="77"/>
      <c r="O61" s="77"/>
      <c r="P61" s="78"/>
      <c r="Q61" s="77"/>
      <c r="R61" s="77"/>
      <c r="S61" s="77"/>
      <c r="T61" s="77">
        <v>300</v>
      </c>
      <c r="U61" s="77"/>
      <c r="V61" s="77"/>
      <c r="W61" s="78">
        <v>1029</v>
      </c>
      <c r="X61" s="68" t="s">
        <v>53</v>
      </c>
      <c r="Y61" s="68" t="s">
        <v>54</v>
      </c>
      <c r="Z61" s="68" t="s">
        <v>54</v>
      </c>
      <c r="AA61" s="68" t="s">
        <v>54</v>
      </c>
      <c r="AB61" s="68" t="s">
        <v>54</v>
      </c>
      <c r="AC61" s="68" t="s">
        <v>55</v>
      </c>
      <c r="AD61" s="68">
        <v>300</v>
      </c>
      <c r="AE61" s="68">
        <v>300</v>
      </c>
      <c r="AF61" s="68"/>
      <c r="AG61" s="68" t="s">
        <v>360</v>
      </c>
      <c r="AH61" s="68"/>
    </row>
    <row r="62" spans="1:34" s="43" customFormat="1" ht="54.95" customHeight="1">
      <c r="A62" s="67" t="s">
        <v>361</v>
      </c>
      <c r="B62" s="68" t="s">
        <v>362</v>
      </c>
      <c r="C62" s="68" t="s">
        <v>363</v>
      </c>
      <c r="D62" s="68" t="s">
        <v>113</v>
      </c>
      <c r="E62" s="68" t="s">
        <v>114</v>
      </c>
      <c r="F62" s="68" t="s">
        <v>50</v>
      </c>
      <c r="G62" s="68" t="s">
        <v>206</v>
      </c>
      <c r="H62" s="68" t="s">
        <v>116</v>
      </c>
      <c r="I62" s="68">
        <v>13991584318</v>
      </c>
      <c r="J62" s="75">
        <f t="shared" si="4"/>
        <v>480</v>
      </c>
      <c r="K62" s="76">
        <f t="shared" si="1"/>
        <v>0</v>
      </c>
      <c r="L62" s="77"/>
      <c r="M62" s="77"/>
      <c r="N62" s="77"/>
      <c r="O62" s="77"/>
      <c r="P62" s="78">
        <v>230</v>
      </c>
      <c r="Q62" s="77"/>
      <c r="R62" s="77"/>
      <c r="S62" s="77"/>
      <c r="T62" s="77">
        <v>120</v>
      </c>
      <c r="U62" s="77"/>
      <c r="V62" s="77"/>
      <c r="W62" s="78">
        <v>130</v>
      </c>
      <c r="X62" s="68" t="s">
        <v>53</v>
      </c>
      <c r="Y62" s="68" t="s">
        <v>54</v>
      </c>
      <c r="Z62" s="68" t="s">
        <v>54</v>
      </c>
      <c r="AA62" s="68" t="s">
        <v>54</v>
      </c>
      <c r="AB62" s="68" t="s">
        <v>54</v>
      </c>
      <c r="AC62" s="68" t="s">
        <v>55</v>
      </c>
      <c r="AD62" s="68">
        <v>71</v>
      </c>
      <c r="AE62" s="68">
        <v>71</v>
      </c>
      <c r="AF62" s="68"/>
      <c r="AG62" s="68" t="s">
        <v>364</v>
      </c>
      <c r="AH62" s="68"/>
    </row>
    <row r="63" spans="1:34" s="43" customFormat="1" ht="54.95" customHeight="1">
      <c r="A63" s="67" t="s">
        <v>365</v>
      </c>
      <c r="B63" s="68" t="s">
        <v>366</v>
      </c>
      <c r="C63" s="68" t="s">
        <v>367</v>
      </c>
      <c r="D63" s="68" t="s">
        <v>368</v>
      </c>
      <c r="E63" s="68" t="s">
        <v>369</v>
      </c>
      <c r="F63" s="68" t="s">
        <v>50</v>
      </c>
      <c r="G63" s="68" t="s">
        <v>206</v>
      </c>
      <c r="H63" s="68" t="s">
        <v>370</v>
      </c>
      <c r="I63" s="68">
        <v>13468794000</v>
      </c>
      <c r="J63" s="75">
        <f t="shared" si="4"/>
        <v>900</v>
      </c>
      <c r="K63" s="76">
        <f t="shared" si="1"/>
        <v>0</v>
      </c>
      <c r="L63" s="77"/>
      <c r="M63" s="77"/>
      <c r="N63" s="77"/>
      <c r="O63" s="77"/>
      <c r="P63" s="78"/>
      <c r="Q63" s="77"/>
      <c r="R63" s="77"/>
      <c r="S63" s="77"/>
      <c r="T63" s="77">
        <v>285</v>
      </c>
      <c r="U63" s="77"/>
      <c r="V63" s="77"/>
      <c r="W63" s="78">
        <v>615</v>
      </c>
      <c r="X63" s="68" t="s">
        <v>53</v>
      </c>
      <c r="Y63" s="68" t="s">
        <v>54</v>
      </c>
      <c r="Z63" s="68" t="s">
        <v>54</v>
      </c>
      <c r="AA63" s="68" t="s">
        <v>54</v>
      </c>
      <c r="AB63" s="68" t="s">
        <v>54</v>
      </c>
      <c r="AC63" s="68" t="s">
        <v>55</v>
      </c>
      <c r="AD63" s="68">
        <v>100</v>
      </c>
      <c r="AE63" s="68">
        <v>100</v>
      </c>
      <c r="AF63" s="68"/>
      <c r="AG63" s="68" t="s">
        <v>371</v>
      </c>
      <c r="AH63" s="68"/>
    </row>
    <row r="64" spans="1:34" s="43" customFormat="1" ht="54.95" customHeight="1">
      <c r="A64" s="67" t="s">
        <v>372</v>
      </c>
      <c r="B64" s="68" t="s">
        <v>373</v>
      </c>
      <c r="C64" s="68" t="s">
        <v>374</v>
      </c>
      <c r="D64" s="68" t="s">
        <v>113</v>
      </c>
      <c r="E64" s="68" t="s">
        <v>375</v>
      </c>
      <c r="F64" s="68" t="s">
        <v>50</v>
      </c>
      <c r="G64" s="68" t="s">
        <v>206</v>
      </c>
      <c r="H64" s="68" t="s">
        <v>376</v>
      </c>
      <c r="I64" s="68">
        <v>13571413484</v>
      </c>
      <c r="J64" s="75">
        <f t="shared" si="4"/>
        <v>450</v>
      </c>
      <c r="K64" s="76">
        <f t="shared" si="1"/>
        <v>0</v>
      </c>
      <c r="L64" s="77"/>
      <c r="M64" s="77"/>
      <c r="N64" s="77"/>
      <c r="O64" s="77"/>
      <c r="P64" s="78"/>
      <c r="Q64" s="77"/>
      <c r="R64" s="77"/>
      <c r="S64" s="77"/>
      <c r="T64" s="77">
        <v>50</v>
      </c>
      <c r="U64" s="77"/>
      <c r="V64" s="77"/>
      <c r="W64" s="78">
        <v>400</v>
      </c>
      <c r="X64" s="68" t="s">
        <v>53</v>
      </c>
      <c r="Y64" s="68" t="s">
        <v>54</v>
      </c>
      <c r="Z64" s="68" t="s">
        <v>54</v>
      </c>
      <c r="AA64" s="68" t="s">
        <v>54</v>
      </c>
      <c r="AB64" s="68" t="s">
        <v>54</v>
      </c>
      <c r="AC64" s="68" t="s">
        <v>55</v>
      </c>
      <c r="AD64" s="68">
        <v>37</v>
      </c>
      <c r="AE64" s="68">
        <v>37</v>
      </c>
      <c r="AF64" s="68"/>
      <c r="AG64" s="68" t="s">
        <v>377</v>
      </c>
      <c r="AH64" s="68"/>
    </row>
    <row r="65" spans="1:34" s="43" customFormat="1" ht="54.95" customHeight="1">
      <c r="A65" s="67" t="s">
        <v>378</v>
      </c>
      <c r="B65" s="68" t="s">
        <v>379</v>
      </c>
      <c r="C65" s="68" t="s">
        <v>380</v>
      </c>
      <c r="D65" s="68" t="s">
        <v>74</v>
      </c>
      <c r="E65" s="68" t="s">
        <v>75</v>
      </c>
      <c r="F65" s="68" t="s">
        <v>50</v>
      </c>
      <c r="G65" s="68" t="s">
        <v>206</v>
      </c>
      <c r="H65" s="68" t="s">
        <v>315</v>
      </c>
      <c r="I65" s="68">
        <v>13619198291</v>
      </c>
      <c r="J65" s="75">
        <f t="shared" si="4"/>
        <v>270</v>
      </c>
      <c r="K65" s="76">
        <f t="shared" si="1"/>
        <v>0</v>
      </c>
      <c r="L65" s="77"/>
      <c r="M65" s="77"/>
      <c r="N65" s="77"/>
      <c r="O65" s="77"/>
      <c r="P65" s="78">
        <v>250</v>
      </c>
      <c r="Q65" s="77"/>
      <c r="R65" s="77"/>
      <c r="S65" s="77"/>
      <c r="T65" s="77">
        <v>20</v>
      </c>
      <c r="U65" s="77"/>
      <c r="V65" s="77"/>
      <c r="W65" s="78"/>
      <c r="X65" s="68" t="s">
        <v>53</v>
      </c>
      <c r="Y65" s="68" t="s">
        <v>54</v>
      </c>
      <c r="Z65" s="68" t="s">
        <v>54</v>
      </c>
      <c r="AA65" s="68" t="s">
        <v>54</v>
      </c>
      <c r="AB65" s="68" t="s">
        <v>54</v>
      </c>
      <c r="AC65" s="68" t="s">
        <v>54</v>
      </c>
      <c r="AD65" s="68">
        <v>98</v>
      </c>
      <c r="AE65" s="68">
        <v>98</v>
      </c>
      <c r="AF65" s="68"/>
      <c r="AG65" s="68" t="s">
        <v>381</v>
      </c>
      <c r="AH65" s="68"/>
    </row>
    <row r="66" spans="1:34" s="44" customFormat="1" ht="54.95" customHeight="1">
      <c r="A66" s="67" t="s">
        <v>382</v>
      </c>
      <c r="B66" s="68" t="s">
        <v>383</v>
      </c>
      <c r="C66" s="83" t="str">
        <f>VLOOKUP(B66,[1]Sheet1!$B$1:$C$246,2,0)</f>
        <v>新建500平米蒲公英茶叶加工厂、设备购置</v>
      </c>
      <c r="D66" s="68" t="s">
        <v>136</v>
      </c>
      <c r="E66" s="68" t="s">
        <v>384</v>
      </c>
      <c r="F66" s="68">
        <v>2019</v>
      </c>
      <c r="G66" s="68" t="s">
        <v>190</v>
      </c>
      <c r="H66" s="68" t="s">
        <v>385</v>
      </c>
      <c r="I66" s="68">
        <v>13571566668</v>
      </c>
      <c r="J66" s="75">
        <f t="shared" si="4"/>
        <v>150</v>
      </c>
      <c r="K66" s="76">
        <f t="shared" si="1"/>
        <v>100</v>
      </c>
      <c r="L66" s="77">
        <v>100</v>
      </c>
      <c r="M66" s="77">
        <v>0</v>
      </c>
      <c r="N66" s="77">
        <v>0</v>
      </c>
      <c r="O66" s="77">
        <v>0</v>
      </c>
      <c r="P66" s="78">
        <v>50</v>
      </c>
      <c r="Q66" s="77"/>
      <c r="R66" s="77"/>
      <c r="S66" s="77"/>
      <c r="T66" s="77"/>
      <c r="U66" s="77"/>
      <c r="V66" s="77"/>
      <c r="W66" s="78"/>
      <c r="X66" s="68" t="s">
        <v>192</v>
      </c>
      <c r="Y66" s="68" t="s">
        <v>54</v>
      </c>
      <c r="Z66" s="68" t="s">
        <v>55</v>
      </c>
      <c r="AA66" s="68" t="s">
        <v>54</v>
      </c>
      <c r="AB66" s="68" t="s">
        <v>54</v>
      </c>
      <c r="AC66" s="68" t="s">
        <v>55</v>
      </c>
      <c r="AD66" s="68" t="s">
        <v>386</v>
      </c>
      <c r="AE66" s="68" t="s">
        <v>386</v>
      </c>
      <c r="AF66" s="68" t="s">
        <v>195</v>
      </c>
      <c r="AG66" s="68" t="s">
        <v>387</v>
      </c>
      <c r="AH66" s="68"/>
    </row>
    <row r="67" spans="1:34" s="44" customFormat="1" ht="69.75" customHeight="1">
      <c r="A67" s="67" t="s">
        <v>388</v>
      </c>
      <c r="B67" s="68" t="s">
        <v>389</v>
      </c>
      <c r="C67" s="83" t="str">
        <f>VLOOKUP(B67,[1]Sheet1!$B$1:$C$246,2,0)</f>
        <v>村集体将资金入股到永明合作社，发展土豆、粮食产业深加工</v>
      </c>
      <c r="D67" s="68" t="s">
        <v>136</v>
      </c>
      <c r="E67" s="68" t="s">
        <v>390</v>
      </c>
      <c r="F67" s="68">
        <v>2019</v>
      </c>
      <c r="G67" s="68" t="s">
        <v>190</v>
      </c>
      <c r="H67" s="68" t="s">
        <v>391</v>
      </c>
      <c r="I67" s="68">
        <v>13571595828</v>
      </c>
      <c r="J67" s="75">
        <f t="shared" si="4"/>
        <v>100</v>
      </c>
      <c r="K67" s="76">
        <f t="shared" si="1"/>
        <v>100</v>
      </c>
      <c r="L67" s="77">
        <v>100</v>
      </c>
      <c r="M67" s="77">
        <v>0</v>
      </c>
      <c r="N67" s="77">
        <v>0</v>
      </c>
      <c r="O67" s="77">
        <v>0</v>
      </c>
      <c r="P67" s="78">
        <v>0</v>
      </c>
      <c r="Q67" s="77"/>
      <c r="R67" s="77"/>
      <c r="S67" s="77"/>
      <c r="T67" s="77"/>
      <c r="U67" s="77"/>
      <c r="V67" s="77"/>
      <c r="W67" s="78"/>
      <c r="X67" s="68" t="s">
        <v>192</v>
      </c>
      <c r="Y67" s="68" t="s">
        <v>54</v>
      </c>
      <c r="Z67" s="68" t="s">
        <v>55</v>
      </c>
      <c r="AA67" s="68" t="s">
        <v>54</v>
      </c>
      <c r="AB67" s="68" t="s">
        <v>54</v>
      </c>
      <c r="AC67" s="68" t="s">
        <v>55</v>
      </c>
      <c r="AD67" s="68" t="s">
        <v>392</v>
      </c>
      <c r="AE67" s="68" t="s">
        <v>392</v>
      </c>
      <c r="AF67" s="68" t="s">
        <v>393</v>
      </c>
      <c r="AG67" s="68" t="s">
        <v>394</v>
      </c>
      <c r="AH67" s="68"/>
    </row>
    <row r="68" spans="1:34" s="43" customFormat="1" ht="54.95" customHeight="1">
      <c r="A68" s="67" t="s">
        <v>395</v>
      </c>
      <c r="B68" s="68" t="s">
        <v>396</v>
      </c>
      <c r="C68" s="68" t="s">
        <v>397</v>
      </c>
      <c r="D68" s="68" t="s">
        <v>74</v>
      </c>
      <c r="E68" s="68" t="s">
        <v>80</v>
      </c>
      <c r="F68" s="68" t="s">
        <v>50</v>
      </c>
      <c r="G68" s="68" t="s">
        <v>206</v>
      </c>
      <c r="H68" s="68" t="s">
        <v>398</v>
      </c>
      <c r="I68" s="68">
        <v>13571406072</v>
      </c>
      <c r="J68" s="75">
        <f t="shared" si="4"/>
        <v>1000</v>
      </c>
      <c r="K68" s="76">
        <f t="shared" si="1"/>
        <v>0</v>
      </c>
      <c r="L68" s="77"/>
      <c r="M68" s="77"/>
      <c r="N68" s="77"/>
      <c r="O68" s="77"/>
      <c r="P68" s="78"/>
      <c r="Q68" s="77"/>
      <c r="R68" s="77"/>
      <c r="S68" s="77"/>
      <c r="T68" s="77">
        <v>100</v>
      </c>
      <c r="U68" s="77"/>
      <c r="V68" s="77"/>
      <c r="W68" s="78">
        <v>900</v>
      </c>
      <c r="X68" s="68" t="s">
        <v>53</v>
      </c>
      <c r="Y68" s="68" t="s">
        <v>54</v>
      </c>
      <c r="Z68" s="68" t="s">
        <v>54</v>
      </c>
      <c r="AA68" s="68" t="s">
        <v>54</v>
      </c>
      <c r="AB68" s="68" t="s">
        <v>54</v>
      </c>
      <c r="AC68" s="68" t="s">
        <v>54</v>
      </c>
      <c r="AD68" s="68">
        <v>100</v>
      </c>
      <c r="AE68" s="68">
        <v>100</v>
      </c>
      <c r="AF68" s="68"/>
      <c r="AG68" s="68" t="s">
        <v>360</v>
      </c>
      <c r="AH68" s="68"/>
    </row>
    <row r="69" spans="1:34" s="43" customFormat="1" ht="54.95" customHeight="1">
      <c r="A69" s="134" t="s">
        <v>399</v>
      </c>
      <c r="B69" s="79" t="s">
        <v>400</v>
      </c>
      <c r="C69" s="79" t="s">
        <v>401</v>
      </c>
      <c r="D69" s="79" t="s">
        <v>61</v>
      </c>
      <c r="E69" s="79" t="s">
        <v>402</v>
      </c>
      <c r="F69" s="79" t="s">
        <v>50</v>
      </c>
      <c r="G69" s="79" t="s">
        <v>206</v>
      </c>
      <c r="H69" s="79" t="s">
        <v>403</v>
      </c>
      <c r="I69" s="79">
        <v>13992983456</v>
      </c>
      <c r="J69" s="85">
        <f t="shared" si="4"/>
        <v>476.5</v>
      </c>
      <c r="K69" s="86">
        <f t="shared" si="1"/>
        <v>0</v>
      </c>
      <c r="L69" s="87"/>
      <c r="M69" s="87"/>
      <c r="N69" s="87"/>
      <c r="O69" s="87"/>
      <c r="P69" s="88"/>
      <c r="Q69" s="87"/>
      <c r="R69" s="87"/>
      <c r="S69" s="87"/>
      <c r="T69" s="87">
        <v>280</v>
      </c>
      <c r="U69" s="87"/>
      <c r="V69" s="87"/>
      <c r="W69" s="88">
        <v>196.5</v>
      </c>
      <c r="X69" s="79" t="s">
        <v>53</v>
      </c>
      <c r="Y69" s="79" t="s">
        <v>54</v>
      </c>
      <c r="Z69" s="79" t="s">
        <v>54</v>
      </c>
      <c r="AA69" s="79" t="s">
        <v>54</v>
      </c>
      <c r="AB69" s="79" t="s">
        <v>54</v>
      </c>
      <c r="AC69" s="79" t="s">
        <v>54</v>
      </c>
      <c r="AD69" s="79">
        <v>180</v>
      </c>
      <c r="AE69" s="79">
        <v>180</v>
      </c>
      <c r="AF69" s="79"/>
      <c r="AG69" s="79" t="s">
        <v>404</v>
      </c>
      <c r="AH69" s="79"/>
    </row>
    <row r="70" spans="1:34" s="45" customFormat="1" ht="54.95" customHeight="1">
      <c r="A70" s="68" t="s">
        <v>405</v>
      </c>
      <c r="B70" s="68" t="s">
        <v>406</v>
      </c>
      <c r="C70" s="68" t="s">
        <v>407</v>
      </c>
      <c r="D70" s="68" t="s">
        <v>113</v>
      </c>
      <c r="E70" s="68" t="s">
        <v>408</v>
      </c>
      <c r="F70" s="68">
        <v>2018</v>
      </c>
      <c r="G70" s="68" t="s">
        <v>190</v>
      </c>
      <c r="H70" s="68" t="s">
        <v>124</v>
      </c>
      <c r="I70" s="68">
        <v>1399194230</v>
      </c>
      <c r="J70" s="78">
        <f>K70+P70+Q70+R70+T70+S70+U70+V70+W70</f>
        <v>50</v>
      </c>
      <c r="K70" s="68"/>
      <c r="L70" s="68"/>
      <c r="M70" s="68"/>
      <c r="N70" s="68"/>
      <c r="O70" s="68"/>
      <c r="P70" s="78">
        <v>50</v>
      </c>
      <c r="Q70" s="68"/>
      <c r="R70" s="68"/>
      <c r="S70" s="68"/>
      <c r="T70" s="68"/>
      <c r="U70" s="68"/>
      <c r="V70" s="68"/>
      <c r="W70" s="78"/>
      <c r="X70" s="68" t="s">
        <v>192</v>
      </c>
      <c r="Y70" s="68" t="s">
        <v>54</v>
      </c>
      <c r="Z70" s="68" t="s">
        <v>55</v>
      </c>
      <c r="AA70" s="68" t="s">
        <v>54</v>
      </c>
      <c r="AB70" s="68" t="s">
        <v>54</v>
      </c>
      <c r="AC70" s="68" t="s">
        <v>55</v>
      </c>
      <c r="AD70" s="68" t="s">
        <v>409</v>
      </c>
      <c r="AE70" s="68" t="s">
        <v>409</v>
      </c>
      <c r="AF70" s="68" t="s">
        <v>410</v>
      </c>
      <c r="AG70" s="68" t="s">
        <v>411</v>
      </c>
      <c r="AH70" s="68"/>
    </row>
    <row r="71" spans="1:34" s="43" customFormat="1" ht="48.75" customHeight="1">
      <c r="A71" s="63" t="s">
        <v>412</v>
      </c>
      <c r="B71" s="82">
        <v>1</v>
      </c>
      <c r="C71" s="83"/>
      <c r="D71" s="82"/>
      <c r="E71" s="82"/>
      <c r="F71" s="82"/>
      <c r="G71" s="82"/>
      <c r="H71" s="82"/>
      <c r="I71" s="82"/>
      <c r="J71" s="75">
        <f>K71+P71+Q71+R71+S71+T71+U71+V71+W71</f>
        <v>235</v>
      </c>
      <c r="K71" s="76">
        <f>SUM(L71:O71)</f>
        <v>0</v>
      </c>
      <c r="L71" s="76">
        <f>SUM(L72:L72)</f>
        <v>0</v>
      </c>
      <c r="M71" s="76">
        <f t="shared" ref="M71:W71" si="5">SUM(M72:M72)</f>
        <v>0</v>
      </c>
      <c r="N71" s="76">
        <f t="shared" si="5"/>
        <v>0</v>
      </c>
      <c r="O71" s="76">
        <f t="shared" si="5"/>
        <v>0</v>
      </c>
      <c r="P71" s="75">
        <f t="shared" si="5"/>
        <v>60</v>
      </c>
      <c r="Q71" s="76">
        <f t="shared" si="5"/>
        <v>0</v>
      </c>
      <c r="R71" s="76">
        <f t="shared" si="5"/>
        <v>0</v>
      </c>
      <c r="S71" s="76">
        <f t="shared" si="5"/>
        <v>0</v>
      </c>
      <c r="T71" s="76">
        <f t="shared" si="5"/>
        <v>0</v>
      </c>
      <c r="U71" s="76">
        <f t="shared" si="5"/>
        <v>0</v>
      </c>
      <c r="V71" s="76">
        <f t="shared" si="5"/>
        <v>0</v>
      </c>
      <c r="W71" s="75">
        <f t="shared" si="5"/>
        <v>175</v>
      </c>
      <c r="X71" s="82"/>
      <c r="Y71" s="82"/>
      <c r="Z71" s="82"/>
      <c r="AA71" s="82"/>
      <c r="AB71" s="82"/>
      <c r="AC71" s="68"/>
      <c r="AD71" s="68"/>
      <c r="AE71" s="68"/>
      <c r="AF71" s="68"/>
      <c r="AG71" s="68"/>
      <c r="AH71" s="68"/>
    </row>
    <row r="72" spans="1:34" s="43" customFormat="1" ht="126.95" customHeight="1">
      <c r="A72" s="67" t="s">
        <v>46</v>
      </c>
      <c r="B72" s="135" t="s">
        <v>413</v>
      </c>
      <c r="C72" s="68" t="s">
        <v>414</v>
      </c>
      <c r="D72" s="68" t="s">
        <v>415</v>
      </c>
      <c r="E72" s="68"/>
      <c r="F72" s="68" t="s">
        <v>50</v>
      </c>
      <c r="G72" s="68" t="s">
        <v>416</v>
      </c>
      <c r="H72" s="68" t="s">
        <v>417</v>
      </c>
      <c r="I72" s="68">
        <v>13379016818</v>
      </c>
      <c r="J72" s="75">
        <f>K72+P72+Q72+R72+S72+T72+U72+V72+W72</f>
        <v>235</v>
      </c>
      <c r="K72" s="76">
        <f>SUM(L72:O72)</f>
        <v>0</v>
      </c>
      <c r="L72" s="77"/>
      <c r="M72" s="77"/>
      <c r="N72" s="77"/>
      <c r="O72" s="77"/>
      <c r="P72" s="78">
        <v>60</v>
      </c>
      <c r="Q72" s="77"/>
      <c r="R72" s="77"/>
      <c r="S72" s="77"/>
      <c r="T72" s="77"/>
      <c r="U72" s="77"/>
      <c r="V72" s="77"/>
      <c r="W72" s="78">
        <v>175</v>
      </c>
      <c r="X72" s="68" t="s">
        <v>53</v>
      </c>
      <c r="Y72" s="68" t="s">
        <v>54</v>
      </c>
      <c r="Z72" s="68" t="s">
        <v>54</v>
      </c>
      <c r="AA72" s="68" t="s">
        <v>55</v>
      </c>
      <c r="AB72" s="68" t="s">
        <v>55</v>
      </c>
      <c r="AC72" s="68" t="s">
        <v>55</v>
      </c>
      <c r="AD72" s="68" t="s">
        <v>418</v>
      </c>
      <c r="AE72" s="68">
        <v>500</v>
      </c>
      <c r="AF72" s="68" t="s">
        <v>419</v>
      </c>
      <c r="AG72" s="89" t="s">
        <v>420</v>
      </c>
      <c r="AH72" s="68"/>
    </row>
    <row r="73" spans="1:34" s="43" customFormat="1" ht="42.75" customHeight="1">
      <c r="A73" s="63" t="s">
        <v>421</v>
      </c>
      <c r="B73" s="82">
        <v>32</v>
      </c>
      <c r="C73" s="83"/>
      <c r="D73" s="68"/>
      <c r="E73" s="68"/>
      <c r="F73" s="68"/>
      <c r="G73" s="68"/>
      <c r="H73" s="68"/>
      <c r="I73" s="68"/>
      <c r="J73" s="75">
        <f>K73+P73+Q73+R73+S73+T73+U73+V73+W73</f>
        <v>6598.8</v>
      </c>
      <c r="K73" s="76">
        <f t="shared" ref="K73:K82" si="6">SUM(L73:O73)</f>
        <v>330</v>
      </c>
      <c r="L73" s="76">
        <f>SUM(L74:L87)</f>
        <v>330</v>
      </c>
      <c r="M73" s="76">
        <f t="shared" ref="M73:W73" si="7">SUM(M74:M87)</f>
        <v>0</v>
      </c>
      <c r="N73" s="76">
        <f t="shared" si="7"/>
        <v>0</v>
      </c>
      <c r="O73" s="76">
        <f t="shared" si="7"/>
        <v>0</v>
      </c>
      <c r="P73" s="75">
        <f>SUM(P74:P105)</f>
        <v>6268.8</v>
      </c>
      <c r="Q73" s="76">
        <f t="shared" si="7"/>
        <v>0</v>
      </c>
      <c r="R73" s="76">
        <f t="shared" si="7"/>
        <v>0</v>
      </c>
      <c r="S73" s="76">
        <f t="shared" si="7"/>
        <v>0</v>
      </c>
      <c r="T73" s="76">
        <f t="shared" si="7"/>
        <v>0</v>
      </c>
      <c r="U73" s="76">
        <f t="shared" si="7"/>
        <v>0</v>
      </c>
      <c r="V73" s="76">
        <f t="shared" si="7"/>
        <v>0</v>
      </c>
      <c r="W73" s="75">
        <f t="shared" si="7"/>
        <v>0</v>
      </c>
      <c r="X73" s="68"/>
      <c r="Y73" s="68"/>
      <c r="Z73" s="68"/>
      <c r="AA73" s="68"/>
      <c r="AB73" s="68"/>
      <c r="AC73" s="68"/>
      <c r="AD73" s="68"/>
      <c r="AE73" s="68"/>
      <c r="AF73" s="68"/>
      <c r="AG73" s="68"/>
      <c r="AH73" s="68"/>
    </row>
    <row r="74" spans="1:34" s="44" customFormat="1" ht="100.5" customHeight="1">
      <c r="A74" s="67" t="s">
        <v>46</v>
      </c>
      <c r="B74" s="68" t="s">
        <v>422</v>
      </c>
      <c r="C74" s="136" t="s">
        <v>423</v>
      </c>
      <c r="D74" s="68" t="s">
        <v>74</v>
      </c>
      <c r="E74" s="68" t="s">
        <v>165</v>
      </c>
      <c r="F74" s="68">
        <v>2019</v>
      </c>
      <c r="G74" s="68" t="s">
        <v>190</v>
      </c>
      <c r="H74" s="68" t="s">
        <v>166</v>
      </c>
      <c r="I74" s="68">
        <v>13509195985</v>
      </c>
      <c r="J74" s="75">
        <f t="shared" ref="J74:J87" si="8">K74+P74+Q74+R74+S74+T74+U74+V74+W74</f>
        <v>352</v>
      </c>
      <c r="K74" s="76">
        <f t="shared" si="6"/>
        <v>0</v>
      </c>
      <c r="L74" s="77">
        <v>0</v>
      </c>
      <c r="M74" s="77">
        <v>0</v>
      </c>
      <c r="N74" s="77">
        <v>0</v>
      </c>
      <c r="O74" s="77">
        <v>0</v>
      </c>
      <c r="P74" s="78">
        <v>352</v>
      </c>
      <c r="Q74" s="77"/>
      <c r="R74" s="77"/>
      <c r="S74" s="77"/>
      <c r="T74" s="77"/>
      <c r="U74" s="77"/>
      <c r="V74" s="77"/>
      <c r="W74" s="78"/>
      <c r="X74" s="68" t="s">
        <v>192</v>
      </c>
      <c r="Y74" s="68" t="s">
        <v>54</v>
      </c>
      <c r="Z74" s="68" t="s">
        <v>55</v>
      </c>
      <c r="AA74" s="68" t="s">
        <v>54</v>
      </c>
      <c r="AB74" s="68" t="s">
        <v>54</v>
      </c>
      <c r="AC74" s="68" t="s">
        <v>55</v>
      </c>
      <c r="AD74" s="68" t="s">
        <v>424</v>
      </c>
      <c r="AE74" s="68" t="s">
        <v>424</v>
      </c>
      <c r="AF74" s="68" t="s">
        <v>393</v>
      </c>
      <c r="AG74" s="68" t="s">
        <v>425</v>
      </c>
      <c r="AH74" s="68"/>
    </row>
    <row r="75" spans="1:34" s="44" customFormat="1" ht="100.5" customHeight="1">
      <c r="A75" s="67" t="s">
        <v>59</v>
      </c>
      <c r="B75" s="68" t="s">
        <v>426</v>
      </c>
      <c r="C75" s="136" t="s">
        <v>427</v>
      </c>
      <c r="D75" s="68" t="s">
        <v>48</v>
      </c>
      <c r="E75" s="68" t="s">
        <v>428</v>
      </c>
      <c r="F75" s="68">
        <v>2019</v>
      </c>
      <c r="G75" s="68" t="s">
        <v>190</v>
      </c>
      <c r="H75" s="68" t="s">
        <v>252</v>
      </c>
      <c r="I75" s="68">
        <v>13629190345</v>
      </c>
      <c r="J75" s="75">
        <f t="shared" si="8"/>
        <v>170</v>
      </c>
      <c r="K75" s="76">
        <f t="shared" si="6"/>
        <v>0</v>
      </c>
      <c r="L75" s="77">
        <v>0</v>
      </c>
      <c r="M75" s="77">
        <v>0</v>
      </c>
      <c r="N75" s="77">
        <v>0</v>
      </c>
      <c r="O75" s="77">
        <v>0</v>
      </c>
      <c r="P75" s="78">
        <v>170</v>
      </c>
      <c r="Q75" s="77"/>
      <c r="R75" s="77"/>
      <c r="S75" s="77"/>
      <c r="T75" s="77"/>
      <c r="U75" s="77"/>
      <c r="V75" s="77"/>
      <c r="W75" s="78"/>
      <c r="X75" s="68" t="s">
        <v>192</v>
      </c>
      <c r="Y75" s="68" t="s">
        <v>54</v>
      </c>
      <c r="Z75" s="68" t="s">
        <v>55</v>
      </c>
      <c r="AA75" s="68" t="s">
        <v>54</v>
      </c>
      <c r="AB75" s="68" t="s">
        <v>54</v>
      </c>
      <c r="AC75" s="68" t="s">
        <v>55</v>
      </c>
      <c r="AD75" s="68" t="s">
        <v>429</v>
      </c>
      <c r="AE75" s="68" t="s">
        <v>429</v>
      </c>
      <c r="AF75" s="68" t="s">
        <v>393</v>
      </c>
      <c r="AG75" s="68" t="s">
        <v>430</v>
      </c>
      <c r="AH75" s="68"/>
    </row>
    <row r="76" spans="1:34" s="44" customFormat="1" ht="100.5" customHeight="1">
      <c r="A76" s="67" t="s">
        <v>65</v>
      </c>
      <c r="B76" s="68" t="s">
        <v>431</v>
      </c>
      <c r="C76" s="136" t="s">
        <v>432</v>
      </c>
      <c r="D76" s="68" t="s">
        <v>48</v>
      </c>
      <c r="E76" s="68" t="s">
        <v>433</v>
      </c>
      <c r="F76" s="68">
        <v>2019</v>
      </c>
      <c r="G76" s="68" t="s">
        <v>190</v>
      </c>
      <c r="H76" s="68" t="s">
        <v>238</v>
      </c>
      <c r="I76" s="68">
        <v>13991589088</v>
      </c>
      <c r="J76" s="75">
        <f t="shared" si="8"/>
        <v>303</v>
      </c>
      <c r="K76" s="76">
        <f t="shared" si="6"/>
        <v>0</v>
      </c>
      <c r="L76" s="77">
        <v>0</v>
      </c>
      <c r="M76" s="77">
        <v>0</v>
      </c>
      <c r="N76" s="77">
        <v>0</v>
      </c>
      <c r="O76" s="77">
        <v>0</v>
      </c>
      <c r="P76" s="78">
        <v>303</v>
      </c>
      <c r="Q76" s="77"/>
      <c r="R76" s="77"/>
      <c r="S76" s="77"/>
      <c r="T76" s="77"/>
      <c r="U76" s="77"/>
      <c r="V76" s="77"/>
      <c r="W76" s="78"/>
      <c r="X76" s="68" t="s">
        <v>192</v>
      </c>
      <c r="Y76" s="68" t="s">
        <v>54</v>
      </c>
      <c r="Z76" s="68" t="s">
        <v>55</v>
      </c>
      <c r="AA76" s="68" t="s">
        <v>54</v>
      </c>
      <c r="AB76" s="68" t="s">
        <v>54</v>
      </c>
      <c r="AC76" s="68" t="s">
        <v>55</v>
      </c>
      <c r="AD76" s="68" t="s">
        <v>434</v>
      </c>
      <c r="AE76" s="68" t="s">
        <v>434</v>
      </c>
      <c r="AF76" s="68" t="s">
        <v>393</v>
      </c>
      <c r="AG76" s="68" t="s">
        <v>435</v>
      </c>
      <c r="AH76" s="68"/>
    </row>
    <row r="77" spans="1:34" s="44" customFormat="1" ht="100.5" customHeight="1">
      <c r="A77" s="67" t="s">
        <v>72</v>
      </c>
      <c r="B77" s="68" t="s">
        <v>436</v>
      </c>
      <c r="C77" s="136" t="s">
        <v>437</v>
      </c>
      <c r="D77" s="68" t="s">
        <v>48</v>
      </c>
      <c r="E77" s="68" t="s">
        <v>284</v>
      </c>
      <c r="F77" s="68">
        <v>2019</v>
      </c>
      <c r="G77" s="68" t="s">
        <v>190</v>
      </c>
      <c r="H77" s="68" t="s">
        <v>285</v>
      </c>
      <c r="I77" s="68">
        <v>13992909123</v>
      </c>
      <c r="J77" s="75">
        <f t="shared" si="8"/>
        <v>352</v>
      </c>
      <c r="K77" s="76">
        <f t="shared" si="6"/>
        <v>0</v>
      </c>
      <c r="L77" s="77">
        <v>0</v>
      </c>
      <c r="M77" s="77">
        <v>0</v>
      </c>
      <c r="N77" s="77">
        <v>0</v>
      </c>
      <c r="O77" s="77">
        <v>0</v>
      </c>
      <c r="P77" s="78">
        <v>352</v>
      </c>
      <c r="Q77" s="77"/>
      <c r="R77" s="77"/>
      <c r="S77" s="77"/>
      <c r="T77" s="77"/>
      <c r="U77" s="77"/>
      <c r="V77" s="77"/>
      <c r="W77" s="78"/>
      <c r="X77" s="68" t="s">
        <v>192</v>
      </c>
      <c r="Y77" s="68" t="s">
        <v>54</v>
      </c>
      <c r="Z77" s="68" t="s">
        <v>55</v>
      </c>
      <c r="AA77" s="68" t="s">
        <v>54</v>
      </c>
      <c r="AB77" s="68" t="s">
        <v>54</v>
      </c>
      <c r="AC77" s="68" t="s">
        <v>55</v>
      </c>
      <c r="AD77" s="68" t="s">
        <v>438</v>
      </c>
      <c r="AE77" s="68" t="s">
        <v>438</v>
      </c>
      <c r="AF77" s="68" t="s">
        <v>393</v>
      </c>
      <c r="AG77" s="68" t="s">
        <v>439</v>
      </c>
      <c r="AH77" s="68"/>
    </row>
    <row r="78" spans="1:34" s="44" customFormat="1" ht="100.5" customHeight="1">
      <c r="A78" s="67" t="s">
        <v>78</v>
      </c>
      <c r="B78" s="68" t="s">
        <v>440</v>
      </c>
      <c r="C78" s="136" t="s">
        <v>441</v>
      </c>
      <c r="D78" s="68" t="s">
        <v>48</v>
      </c>
      <c r="E78" s="68" t="s">
        <v>258</v>
      </c>
      <c r="F78" s="68">
        <v>2019</v>
      </c>
      <c r="G78" s="68" t="s">
        <v>190</v>
      </c>
      <c r="H78" s="68" t="s">
        <v>259</v>
      </c>
      <c r="I78" s="68">
        <v>18729198046</v>
      </c>
      <c r="J78" s="75">
        <f t="shared" si="8"/>
        <v>151</v>
      </c>
      <c r="K78" s="76">
        <f t="shared" si="6"/>
        <v>0</v>
      </c>
      <c r="L78" s="77">
        <v>0</v>
      </c>
      <c r="M78" s="77">
        <v>0</v>
      </c>
      <c r="N78" s="77">
        <v>0</v>
      </c>
      <c r="O78" s="77">
        <v>0</v>
      </c>
      <c r="P78" s="78">
        <v>151</v>
      </c>
      <c r="Q78" s="77"/>
      <c r="R78" s="77"/>
      <c r="S78" s="77"/>
      <c r="T78" s="77"/>
      <c r="U78" s="77"/>
      <c r="V78" s="77"/>
      <c r="W78" s="78"/>
      <c r="X78" s="68" t="s">
        <v>192</v>
      </c>
      <c r="Y78" s="68" t="s">
        <v>54</v>
      </c>
      <c r="Z78" s="68" t="s">
        <v>55</v>
      </c>
      <c r="AA78" s="68" t="s">
        <v>54</v>
      </c>
      <c r="AB78" s="68" t="s">
        <v>54</v>
      </c>
      <c r="AC78" s="68" t="s">
        <v>55</v>
      </c>
      <c r="AD78" s="68" t="s">
        <v>442</v>
      </c>
      <c r="AE78" s="68" t="s">
        <v>442</v>
      </c>
      <c r="AF78" s="68" t="s">
        <v>393</v>
      </c>
      <c r="AG78" s="68" t="s">
        <v>443</v>
      </c>
      <c r="AH78" s="68"/>
    </row>
    <row r="79" spans="1:34" s="44" customFormat="1" ht="100.5" customHeight="1">
      <c r="A79" s="67" t="s">
        <v>82</v>
      </c>
      <c r="B79" s="68" t="s">
        <v>444</v>
      </c>
      <c r="C79" s="83" t="str">
        <f>VLOOKUP(B79,[1]Sheet1!$B$1:$C$246,2,0)</f>
        <v>建设村级光伏电站，电站容量217.17千瓦及场地铺设</v>
      </c>
      <c r="D79" s="68" t="s">
        <v>48</v>
      </c>
      <c r="E79" s="68" t="s">
        <v>445</v>
      </c>
      <c r="F79" s="68">
        <v>2019</v>
      </c>
      <c r="G79" s="68" t="s">
        <v>190</v>
      </c>
      <c r="H79" s="68" t="s">
        <v>245</v>
      </c>
      <c r="I79" s="68">
        <v>13992924666</v>
      </c>
      <c r="J79" s="75">
        <f t="shared" si="8"/>
        <v>154</v>
      </c>
      <c r="K79" s="76">
        <f t="shared" si="6"/>
        <v>0</v>
      </c>
      <c r="L79" s="77">
        <v>0</v>
      </c>
      <c r="M79" s="77">
        <v>0</v>
      </c>
      <c r="N79" s="77">
        <v>0</v>
      </c>
      <c r="O79" s="77">
        <v>0</v>
      </c>
      <c r="P79" s="78">
        <v>154</v>
      </c>
      <c r="Q79" s="77"/>
      <c r="R79" s="77"/>
      <c r="S79" s="77"/>
      <c r="T79" s="77"/>
      <c r="U79" s="77"/>
      <c r="V79" s="77"/>
      <c r="W79" s="78"/>
      <c r="X79" s="68" t="s">
        <v>192</v>
      </c>
      <c r="Y79" s="68" t="s">
        <v>54</v>
      </c>
      <c r="Z79" s="68" t="s">
        <v>55</v>
      </c>
      <c r="AA79" s="68" t="s">
        <v>54</v>
      </c>
      <c r="AB79" s="68" t="s">
        <v>54</v>
      </c>
      <c r="AC79" s="68" t="s">
        <v>55</v>
      </c>
      <c r="AD79" s="68" t="s">
        <v>446</v>
      </c>
      <c r="AE79" s="68" t="s">
        <v>446</v>
      </c>
      <c r="AF79" s="68" t="s">
        <v>393</v>
      </c>
      <c r="AG79" s="68" t="s">
        <v>447</v>
      </c>
      <c r="AH79" s="68"/>
    </row>
    <row r="80" spans="1:34" s="44" customFormat="1" ht="100.5" customHeight="1">
      <c r="A80" s="67" t="s">
        <v>86</v>
      </c>
      <c r="B80" s="68" t="s">
        <v>448</v>
      </c>
      <c r="C80" s="136" t="s">
        <v>449</v>
      </c>
      <c r="D80" s="68" t="s">
        <v>48</v>
      </c>
      <c r="E80" s="68" t="s">
        <v>450</v>
      </c>
      <c r="F80" s="68">
        <v>2019</v>
      </c>
      <c r="G80" s="68" t="s">
        <v>190</v>
      </c>
      <c r="H80" s="68" t="s">
        <v>451</v>
      </c>
      <c r="I80" s="68">
        <v>18700695999</v>
      </c>
      <c r="J80" s="75">
        <f t="shared" si="8"/>
        <v>138</v>
      </c>
      <c r="K80" s="76">
        <f t="shared" si="6"/>
        <v>0</v>
      </c>
      <c r="L80" s="77">
        <v>0</v>
      </c>
      <c r="M80" s="77">
        <v>0</v>
      </c>
      <c r="N80" s="77">
        <v>0</v>
      </c>
      <c r="O80" s="77">
        <v>0</v>
      </c>
      <c r="P80" s="78">
        <v>138</v>
      </c>
      <c r="Q80" s="77"/>
      <c r="R80" s="77"/>
      <c r="S80" s="77"/>
      <c r="T80" s="77"/>
      <c r="U80" s="77"/>
      <c r="V80" s="77"/>
      <c r="W80" s="78"/>
      <c r="X80" s="68" t="s">
        <v>192</v>
      </c>
      <c r="Y80" s="68" t="s">
        <v>54</v>
      </c>
      <c r="Z80" s="68" t="s">
        <v>55</v>
      </c>
      <c r="AA80" s="68" t="s">
        <v>54</v>
      </c>
      <c r="AB80" s="68" t="s">
        <v>54</v>
      </c>
      <c r="AC80" s="68" t="s">
        <v>55</v>
      </c>
      <c r="AD80" s="68" t="s">
        <v>446</v>
      </c>
      <c r="AE80" s="68" t="s">
        <v>446</v>
      </c>
      <c r="AF80" s="68" t="s">
        <v>393</v>
      </c>
      <c r="AG80" s="68" t="s">
        <v>447</v>
      </c>
      <c r="AH80" s="68"/>
    </row>
    <row r="81" spans="1:34" s="44" customFormat="1" ht="100.5" customHeight="1">
      <c r="A81" s="67" t="s">
        <v>90</v>
      </c>
      <c r="B81" s="68" t="s">
        <v>452</v>
      </c>
      <c r="C81" s="136" t="s">
        <v>453</v>
      </c>
      <c r="D81" s="68" t="s">
        <v>48</v>
      </c>
      <c r="E81" s="68" t="s">
        <v>454</v>
      </c>
      <c r="F81" s="68">
        <v>2019</v>
      </c>
      <c r="G81" s="68" t="s">
        <v>190</v>
      </c>
      <c r="H81" s="68" t="s">
        <v>231</v>
      </c>
      <c r="I81" s="68">
        <v>19909196783</v>
      </c>
      <c r="J81" s="75">
        <f t="shared" si="8"/>
        <v>170</v>
      </c>
      <c r="K81" s="76">
        <f t="shared" si="6"/>
        <v>0</v>
      </c>
      <c r="L81" s="77">
        <v>0</v>
      </c>
      <c r="M81" s="77">
        <v>0</v>
      </c>
      <c r="N81" s="77">
        <v>0</v>
      </c>
      <c r="O81" s="77">
        <v>0</v>
      </c>
      <c r="P81" s="78">
        <v>170</v>
      </c>
      <c r="Q81" s="77"/>
      <c r="R81" s="77"/>
      <c r="S81" s="77"/>
      <c r="T81" s="77"/>
      <c r="U81" s="77"/>
      <c r="V81" s="77"/>
      <c r="W81" s="78"/>
      <c r="X81" s="68" t="s">
        <v>192</v>
      </c>
      <c r="Y81" s="68" t="s">
        <v>54</v>
      </c>
      <c r="Z81" s="68" t="s">
        <v>55</v>
      </c>
      <c r="AA81" s="68" t="s">
        <v>54</v>
      </c>
      <c r="AB81" s="68" t="s">
        <v>54</v>
      </c>
      <c r="AC81" s="68" t="s">
        <v>55</v>
      </c>
      <c r="AD81" s="68" t="s">
        <v>455</v>
      </c>
      <c r="AE81" s="68" t="s">
        <v>455</v>
      </c>
      <c r="AF81" s="68" t="s">
        <v>393</v>
      </c>
      <c r="AG81" s="68" t="s">
        <v>456</v>
      </c>
      <c r="AH81" s="68"/>
    </row>
    <row r="82" spans="1:34" s="44" customFormat="1" ht="100.5" customHeight="1">
      <c r="A82" s="67" t="s">
        <v>94</v>
      </c>
      <c r="B82" s="68" t="s">
        <v>457</v>
      </c>
      <c r="C82" s="136" t="s">
        <v>458</v>
      </c>
      <c r="D82" s="68" t="s">
        <v>48</v>
      </c>
      <c r="E82" s="68" t="s">
        <v>459</v>
      </c>
      <c r="F82" s="68">
        <v>2019</v>
      </c>
      <c r="G82" s="68" t="s">
        <v>190</v>
      </c>
      <c r="H82" s="68" t="s">
        <v>460</v>
      </c>
      <c r="I82" s="68">
        <v>13992935986</v>
      </c>
      <c r="J82" s="75">
        <f t="shared" si="8"/>
        <v>222</v>
      </c>
      <c r="K82" s="76">
        <f t="shared" si="6"/>
        <v>0</v>
      </c>
      <c r="L82" s="77">
        <v>0</v>
      </c>
      <c r="M82" s="77">
        <v>0</v>
      </c>
      <c r="N82" s="77">
        <v>0</v>
      </c>
      <c r="O82" s="77">
        <v>0</v>
      </c>
      <c r="P82" s="78">
        <v>222</v>
      </c>
      <c r="Q82" s="77"/>
      <c r="R82" s="77"/>
      <c r="S82" s="77"/>
      <c r="T82" s="77"/>
      <c r="U82" s="77"/>
      <c r="V82" s="77"/>
      <c r="W82" s="78"/>
      <c r="X82" s="68" t="s">
        <v>192</v>
      </c>
      <c r="Y82" s="68" t="s">
        <v>54</v>
      </c>
      <c r="Z82" s="68" t="s">
        <v>55</v>
      </c>
      <c r="AA82" s="68" t="s">
        <v>54</v>
      </c>
      <c r="AB82" s="68" t="s">
        <v>54</v>
      </c>
      <c r="AC82" s="68" t="s">
        <v>55</v>
      </c>
      <c r="AD82" s="68" t="s">
        <v>461</v>
      </c>
      <c r="AE82" s="68" t="s">
        <v>461</v>
      </c>
      <c r="AF82" s="68" t="s">
        <v>393</v>
      </c>
      <c r="AG82" s="68" t="s">
        <v>462</v>
      </c>
      <c r="AH82" s="68"/>
    </row>
    <row r="83" spans="1:34" s="44" customFormat="1" ht="100.5" customHeight="1">
      <c r="A83" s="67" t="s">
        <v>98</v>
      </c>
      <c r="B83" s="68" t="s">
        <v>463</v>
      </c>
      <c r="C83" s="136" t="s">
        <v>464</v>
      </c>
      <c r="D83" s="68" t="s">
        <v>368</v>
      </c>
      <c r="E83" s="68" t="s">
        <v>465</v>
      </c>
      <c r="F83" s="68">
        <v>2019</v>
      </c>
      <c r="G83" s="68" t="s">
        <v>190</v>
      </c>
      <c r="H83" s="68" t="s">
        <v>466</v>
      </c>
      <c r="I83" s="68">
        <v>18992956555</v>
      </c>
      <c r="J83" s="75">
        <f t="shared" si="8"/>
        <v>69</v>
      </c>
      <c r="K83" s="76">
        <f t="shared" ref="K83:K105" si="9">SUM(L83:O83)</f>
        <v>0</v>
      </c>
      <c r="L83" s="77">
        <v>0</v>
      </c>
      <c r="M83" s="77">
        <v>0</v>
      </c>
      <c r="N83" s="77">
        <v>0</v>
      </c>
      <c r="O83" s="77">
        <v>0</v>
      </c>
      <c r="P83" s="78">
        <v>69</v>
      </c>
      <c r="Q83" s="77"/>
      <c r="R83" s="77"/>
      <c r="S83" s="77"/>
      <c r="T83" s="77"/>
      <c r="U83" s="77"/>
      <c r="V83" s="77"/>
      <c r="W83" s="78"/>
      <c r="X83" s="68" t="s">
        <v>192</v>
      </c>
      <c r="Y83" s="68" t="s">
        <v>54</v>
      </c>
      <c r="Z83" s="68" t="s">
        <v>55</v>
      </c>
      <c r="AA83" s="68" t="s">
        <v>54</v>
      </c>
      <c r="AB83" s="68" t="s">
        <v>54</v>
      </c>
      <c r="AC83" s="68" t="s">
        <v>55</v>
      </c>
      <c r="AD83" s="68" t="s">
        <v>467</v>
      </c>
      <c r="AE83" s="68" t="s">
        <v>467</v>
      </c>
      <c r="AF83" s="68" t="s">
        <v>393</v>
      </c>
      <c r="AG83" s="68" t="s">
        <v>468</v>
      </c>
      <c r="AH83" s="68"/>
    </row>
    <row r="84" spans="1:34" s="44" customFormat="1" ht="100.5" customHeight="1">
      <c r="A84" s="67" t="s">
        <v>102</v>
      </c>
      <c r="B84" s="68" t="s">
        <v>469</v>
      </c>
      <c r="C84" s="136" t="s">
        <v>470</v>
      </c>
      <c r="D84" s="68" t="s">
        <v>368</v>
      </c>
      <c r="E84" s="68" t="s">
        <v>471</v>
      </c>
      <c r="F84" s="68">
        <v>2019</v>
      </c>
      <c r="G84" s="68" t="s">
        <v>190</v>
      </c>
      <c r="H84" s="68" t="s">
        <v>472</v>
      </c>
      <c r="I84" s="68">
        <v>13389198798</v>
      </c>
      <c r="J84" s="75">
        <f t="shared" si="8"/>
        <v>117</v>
      </c>
      <c r="K84" s="76">
        <f t="shared" si="9"/>
        <v>0</v>
      </c>
      <c r="L84" s="77">
        <v>0</v>
      </c>
      <c r="M84" s="77">
        <v>0</v>
      </c>
      <c r="N84" s="77">
        <v>0</v>
      </c>
      <c r="O84" s="77">
        <v>0</v>
      </c>
      <c r="P84" s="78">
        <v>117</v>
      </c>
      <c r="Q84" s="77"/>
      <c r="R84" s="77"/>
      <c r="S84" s="77"/>
      <c r="T84" s="77"/>
      <c r="U84" s="77"/>
      <c r="V84" s="77"/>
      <c r="W84" s="78"/>
      <c r="X84" s="68" t="s">
        <v>192</v>
      </c>
      <c r="Y84" s="68" t="s">
        <v>54</v>
      </c>
      <c r="Z84" s="68" t="s">
        <v>55</v>
      </c>
      <c r="AA84" s="68" t="s">
        <v>54</v>
      </c>
      <c r="AB84" s="68" t="s">
        <v>54</v>
      </c>
      <c r="AC84" s="68" t="s">
        <v>55</v>
      </c>
      <c r="AD84" s="68" t="s">
        <v>473</v>
      </c>
      <c r="AE84" s="68" t="s">
        <v>473</v>
      </c>
      <c r="AF84" s="68" t="s">
        <v>393</v>
      </c>
      <c r="AG84" s="68" t="s">
        <v>474</v>
      </c>
      <c r="AH84" s="68"/>
    </row>
    <row r="85" spans="1:34" s="44" customFormat="1" ht="77.099999999999994" customHeight="1">
      <c r="A85" s="67" t="s">
        <v>107</v>
      </c>
      <c r="B85" s="68" t="s">
        <v>475</v>
      </c>
      <c r="C85" s="136" t="s">
        <v>476</v>
      </c>
      <c r="D85" s="68" t="s">
        <v>67</v>
      </c>
      <c r="E85" s="68" t="s">
        <v>477</v>
      </c>
      <c r="F85" s="68">
        <v>2019</v>
      </c>
      <c r="G85" s="68" t="s">
        <v>190</v>
      </c>
      <c r="H85" s="68" t="s">
        <v>478</v>
      </c>
      <c r="I85" s="68">
        <v>13309190001</v>
      </c>
      <c r="J85" s="75">
        <f t="shared" si="8"/>
        <v>330</v>
      </c>
      <c r="K85" s="76">
        <f t="shared" si="9"/>
        <v>330</v>
      </c>
      <c r="L85" s="77">
        <v>330</v>
      </c>
      <c r="M85" s="77">
        <v>0</v>
      </c>
      <c r="N85" s="77">
        <v>0</v>
      </c>
      <c r="O85" s="77"/>
      <c r="P85" s="78">
        <v>0</v>
      </c>
      <c r="Q85" s="77"/>
      <c r="R85" s="77"/>
      <c r="S85" s="77"/>
      <c r="T85" s="77"/>
      <c r="U85" s="77"/>
      <c r="V85" s="77"/>
      <c r="W85" s="78"/>
      <c r="X85" s="68" t="s">
        <v>192</v>
      </c>
      <c r="Y85" s="68" t="s">
        <v>54</v>
      </c>
      <c r="Z85" s="68" t="s">
        <v>55</v>
      </c>
      <c r="AA85" s="68" t="s">
        <v>54</v>
      </c>
      <c r="AB85" s="68" t="s">
        <v>54</v>
      </c>
      <c r="AC85" s="68" t="s">
        <v>55</v>
      </c>
      <c r="AD85" s="68" t="s">
        <v>479</v>
      </c>
      <c r="AE85" s="68" t="s">
        <v>479</v>
      </c>
      <c r="AF85" s="68" t="s">
        <v>393</v>
      </c>
      <c r="AG85" s="68" t="s">
        <v>480</v>
      </c>
      <c r="AH85" s="68"/>
    </row>
    <row r="86" spans="1:34" s="44" customFormat="1" ht="63.95" customHeight="1">
      <c r="A86" s="67" t="s">
        <v>111</v>
      </c>
      <c r="B86" s="68" t="s">
        <v>481</v>
      </c>
      <c r="C86" s="136" t="s">
        <v>482</v>
      </c>
      <c r="D86" s="68" t="s">
        <v>48</v>
      </c>
      <c r="E86" s="68" t="s">
        <v>265</v>
      </c>
      <c r="F86" s="68">
        <v>2019</v>
      </c>
      <c r="G86" s="68" t="s">
        <v>190</v>
      </c>
      <c r="H86" s="68" t="s">
        <v>266</v>
      </c>
      <c r="I86" s="68">
        <v>18829695688</v>
      </c>
      <c r="J86" s="75">
        <f t="shared" si="8"/>
        <v>352</v>
      </c>
      <c r="K86" s="76">
        <f t="shared" si="9"/>
        <v>0</v>
      </c>
      <c r="L86" s="77">
        <v>0</v>
      </c>
      <c r="M86" s="77">
        <v>0</v>
      </c>
      <c r="N86" s="77">
        <v>0</v>
      </c>
      <c r="O86" s="77">
        <v>0</v>
      </c>
      <c r="P86" s="78">
        <v>352</v>
      </c>
      <c r="Q86" s="77"/>
      <c r="R86" s="77"/>
      <c r="S86" s="77"/>
      <c r="T86" s="77"/>
      <c r="U86" s="77"/>
      <c r="V86" s="77"/>
      <c r="W86" s="78"/>
      <c r="X86" s="68" t="s">
        <v>192</v>
      </c>
      <c r="Y86" s="68" t="s">
        <v>54</v>
      </c>
      <c r="Z86" s="68" t="s">
        <v>55</v>
      </c>
      <c r="AA86" s="68" t="s">
        <v>54</v>
      </c>
      <c r="AB86" s="68" t="s">
        <v>54</v>
      </c>
      <c r="AC86" s="68" t="s">
        <v>55</v>
      </c>
      <c r="AD86" s="68" t="s">
        <v>483</v>
      </c>
      <c r="AE86" s="68" t="s">
        <v>483</v>
      </c>
      <c r="AF86" s="68" t="s">
        <v>393</v>
      </c>
      <c r="AG86" s="68" t="s">
        <v>484</v>
      </c>
      <c r="AH86" s="68"/>
    </row>
    <row r="87" spans="1:34" s="44" customFormat="1" ht="53.1" customHeight="1">
      <c r="A87" s="67" t="s">
        <v>121</v>
      </c>
      <c r="B87" s="68" t="s">
        <v>485</v>
      </c>
      <c r="C87" s="136" t="s">
        <v>486</v>
      </c>
      <c r="D87" s="68" t="s">
        <v>48</v>
      </c>
      <c r="E87" s="68" t="s">
        <v>487</v>
      </c>
      <c r="F87" s="68">
        <v>2019</v>
      </c>
      <c r="G87" s="68" t="s">
        <v>190</v>
      </c>
      <c r="H87" s="68" t="s">
        <v>488</v>
      </c>
      <c r="I87" s="68">
        <v>15667991653</v>
      </c>
      <c r="J87" s="75">
        <f t="shared" si="8"/>
        <v>120</v>
      </c>
      <c r="K87" s="76">
        <f t="shared" si="9"/>
        <v>0</v>
      </c>
      <c r="L87" s="77">
        <v>0</v>
      </c>
      <c r="M87" s="77">
        <v>0</v>
      </c>
      <c r="N87" s="77">
        <v>0</v>
      </c>
      <c r="O87" s="77">
        <v>0</v>
      </c>
      <c r="P87" s="78">
        <v>120</v>
      </c>
      <c r="Q87" s="77"/>
      <c r="R87" s="77"/>
      <c r="S87" s="77"/>
      <c r="T87" s="77"/>
      <c r="U87" s="77"/>
      <c r="V87" s="77"/>
      <c r="W87" s="78"/>
      <c r="X87" s="68" t="s">
        <v>192</v>
      </c>
      <c r="Y87" s="68" t="s">
        <v>54</v>
      </c>
      <c r="Z87" s="68" t="s">
        <v>55</v>
      </c>
      <c r="AA87" s="68" t="s">
        <v>54</v>
      </c>
      <c r="AB87" s="68" t="s">
        <v>54</v>
      </c>
      <c r="AC87" s="68" t="s">
        <v>55</v>
      </c>
      <c r="AD87" s="68" t="s">
        <v>489</v>
      </c>
      <c r="AE87" s="68" t="s">
        <v>489</v>
      </c>
      <c r="AF87" s="68" t="s">
        <v>393</v>
      </c>
      <c r="AG87" s="68" t="s">
        <v>490</v>
      </c>
      <c r="AH87" s="68"/>
    </row>
    <row r="88" spans="1:34" s="44" customFormat="1" ht="53.1" customHeight="1">
      <c r="A88" s="67" t="s">
        <v>128</v>
      </c>
      <c r="B88" s="135" t="s">
        <v>491</v>
      </c>
      <c r="C88" s="137" t="s">
        <v>492</v>
      </c>
      <c r="D88" s="137" t="s">
        <v>493</v>
      </c>
      <c r="E88" s="137" t="s">
        <v>494</v>
      </c>
      <c r="F88" s="137">
        <v>2020</v>
      </c>
      <c r="G88" s="138" t="s">
        <v>190</v>
      </c>
      <c r="H88" s="137" t="s">
        <v>292</v>
      </c>
      <c r="I88" s="137">
        <v>13571413110</v>
      </c>
      <c r="J88" s="75">
        <f t="shared" ref="J88:J105" si="10">K88+P88+Q88+R88+S88+T88+U88+V88+W88</f>
        <v>206</v>
      </c>
      <c r="K88" s="139">
        <f t="shared" si="9"/>
        <v>0</v>
      </c>
      <c r="L88" s="137"/>
      <c r="M88" s="137"/>
      <c r="N88" s="137"/>
      <c r="O88" s="137"/>
      <c r="P88" s="140">
        <v>206</v>
      </c>
      <c r="Q88" s="137"/>
      <c r="R88" s="137"/>
      <c r="S88" s="137"/>
      <c r="T88" s="141"/>
      <c r="U88" s="141"/>
      <c r="V88" s="141"/>
      <c r="W88" s="142"/>
      <c r="X88" s="68" t="s">
        <v>495</v>
      </c>
      <c r="Y88" s="137" t="s">
        <v>54</v>
      </c>
      <c r="Z88" s="137" t="s">
        <v>54</v>
      </c>
      <c r="AA88" s="137" t="s">
        <v>54</v>
      </c>
      <c r="AB88" s="137" t="s">
        <v>54</v>
      </c>
      <c r="AC88" s="68" t="s">
        <v>55</v>
      </c>
      <c r="AD88" s="137" t="s">
        <v>455</v>
      </c>
      <c r="AE88" s="137" t="s">
        <v>455</v>
      </c>
      <c r="AF88" s="137" t="s">
        <v>410</v>
      </c>
      <c r="AG88" s="143" t="s">
        <v>496</v>
      </c>
      <c r="AH88" s="137"/>
    </row>
    <row r="89" spans="1:34" s="44" customFormat="1" ht="53.1" customHeight="1">
      <c r="A89" s="67" t="s">
        <v>134</v>
      </c>
      <c r="B89" s="135" t="s">
        <v>497</v>
      </c>
      <c r="C89" s="137" t="s">
        <v>498</v>
      </c>
      <c r="D89" s="137" t="s">
        <v>307</v>
      </c>
      <c r="E89" s="137" t="s">
        <v>499</v>
      </c>
      <c r="F89" s="137">
        <v>2020</v>
      </c>
      <c r="G89" s="138" t="s">
        <v>190</v>
      </c>
      <c r="H89" s="137" t="s">
        <v>292</v>
      </c>
      <c r="I89" s="137">
        <v>13571413110</v>
      </c>
      <c r="J89" s="75">
        <f t="shared" si="10"/>
        <v>61</v>
      </c>
      <c r="K89" s="139">
        <f t="shared" si="9"/>
        <v>0</v>
      </c>
      <c r="L89" s="137"/>
      <c r="M89" s="137"/>
      <c r="N89" s="137"/>
      <c r="O89" s="137"/>
      <c r="P89" s="140">
        <v>61</v>
      </c>
      <c r="Q89" s="137"/>
      <c r="R89" s="137"/>
      <c r="S89" s="137"/>
      <c r="T89" s="141"/>
      <c r="U89" s="141"/>
      <c r="V89" s="141"/>
      <c r="W89" s="142"/>
      <c r="X89" s="68" t="s">
        <v>495</v>
      </c>
      <c r="Y89" s="137" t="s">
        <v>54</v>
      </c>
      <c r="Z89" s="137" t="s">
        <v>54</v>
      </c>
      <c r="AA89" s="137" t="s">
        <v>54</v>
      </c>
      <c r="AB89" s="137" t="s">
        <v>54</v>
      </c>
      <c r="AC89" s="68" t="s">
        <v>55</v>
      </c>
      <c r="AD89" s="137" t="s">
        <v>500</v>
      </c>
      <c r="AE89" s="137" t="s">
        <v>500</v>
      </c>
      <c r="AF89" s="137" t="s">
        <v>410</v>
      </c>
      <c r="AG89" s="143" t="s">
        <v>496</v>
      </c>
      <c r="AH89" s="137"/>
    </row>
    <row r="90" spans="1:34" s="44" customFormat="1" ht="53.1" customHeight="1">
      <c r="A90" s="67" t="s">
        <v>140</v>
      </c>
      <c r="B90" s="135" t="s">
        <v>501</v>
      </c>
      <c r="C90" s="137" t="s">
        <v>502</v>
      </c>
      <c r="D90" s="137" t="s">
        <v>136</v>
      </c>
      <c r="E90" s="137" t="s">
        <v>503</v>
      </c>
      <c r="F90" s="137">
        <v>2020</v>
      </c>
      <c r="G90" s="138" t="s">
        <v>190</v>
      </c>
      <c r="H90" s="137" t="s">
        <v>292</v>
      </c>
      <c r="I90" s="137">
        <v>13571413110</v>
      </c>
      <c r="J90" s="75">
        <f t="shared" si="10"/>
        <v>134</v>
      </c>
      <c r="K90" s="139">
        <f t="shared" si="9"/>
        <v>0</v>
      </c>
      <c r="L90" s="137"/>
      <c r="M90" s="137"/>
      <c r="N90" s="137"/>
      <c r="O90" s="137"/>
      <c r="P90" s="140">
        <v>134</v>
      </c>
      <c r="Q90" s="137"/>
      <c r="R90" s="137"/>
      <c r="S90" s="137"/>
      <c r="T90" s="141"/>
      <c r="U90" s="141"/>
      <c r="V90" s="141"/>
      <c r="W90" s="142"/>
      <c r="X90" s="68" t="s">
        <v>495</v>
      </c>
      <c r="Y90" s="137" t="s">
        <v>54</v>
      </c>
      <c r="Z90" s="137" t="s">
        <v>54</v>
      </c>
      <c r="AA90" s="137" t="s">
        <v>54</v>
      </c>
      <c r="AB90" s="137" t="s">
        <v>54</v>
      </c>
      <c r="AC90" s="68" t="s">
        <v>55</v>
      </c>
      <c r="AD90" s="137" t="s">
        <v>442</v>
      </c>
      <c r="AE90" s="137" t="s">
        <v>442</v>
      </c>
      <c r="AF90" s="137" t="s">
        <v>410</v>
      </c>
      <c r="AG90" s="143" t="s">
        <v>496</v>
      </c>
      <c r="AH90" s="137"/>
    </row>
    <row r="91" spans="1:34" s="44" customFormat="1" ht="53.1" customHeight="1">
      <c r="A91" s="67" t="s">
        <v>147</v>
      </c>
      <c r="B91" s="135" t="s">
        <v>504</v>
      </c>
      <c r="C91" s="137" t="s">
        <v>505</v>
      </c>
      <c r="D91" s="137" t="s">
        <v>136</v>
      </c>
      <c r="E91" s="137" t="s">
        <v>506</v>
      </c>
      <c r="F91" s="137">
        <v>2020</v>
      </c>
      <c r="G91" s="138" t="s">
        <v>190</v>
      </c>
      <c r="H91" s="137" t="s">
        <v>292</v>
      </c>
      <c r="I91" s="137">
        <v>13571413110</v>
      </c>
      <c r="J91" s="75">
        <f t="shared" si="10"/>
        <v>178</v>
      </c>
      <c r="K91" s="139">
        <f t="shared" si="9"/>
        <v>0</v>
      </c>
      <c r="L91" s="137"/>
      <c r="M91" s="137"/>
      <c r="N91" s="137"/>
      <c r="O91" s="137"/>
      <c r="P91" s="140">
        <v>178</v>
      </c>
      <c r="Q91" s="137"/>
      <c r="R91" s="137"/>
      <c r="S91" s="137"/>
      <c r="T91" s="141"/>
      <c r="U91" s="141"/>
      <c r="V91" s="141"/>
      <c r="W91" s="142"/>
      <c r="X91" s="68" t="s">
        <v>495</v>
      </c>
      <c r="Y91" s="137" t="s">
        <v>54</v>
      </c>
      <c r="Z91" s="137" t="s">
        <v>54</v>
      </c>
      <c r="AA91" s="137" t="s">
        <v>54</v>
      </c>
      <c r="AB91" s="137" t="s">
        <v>54</v>
      </c>
      <c r="AC91" s="68" t="s">
        <v>55</v>
      </c>
      <c r="AD91" s="137" t="s">
        <v>507</v>
      </c>
      <c r="AE91" s="137" t="s">
        <v>507</v>
      </c>
      <c r="AF91" s="137" t="s">
        <v>410</v>
      </c>
      <c r="AG91" s="143" t="s">
        <v>496</v>
      </c>
      <c r="AH91" s="137"/>
    </row>
    <row r="92" spans="1:34" s="44" customFormat="1" ht="53.1" customHeight="1">
      <c r="A92" s="67" t="s">
        <v>152</v>
      </c>
      <c r="B92" s="135" t="s">
        <v>508</v>
      </c>
      <c r="C92" s="137" t="s">
        <v>509</v>
      </c>
      <c r="D92" s="137" t="s">
        <v>136</v>
      </c>
      <c r="E92" s="137" t="s">
        <v>297</v>
      </c>
      <c r="F92" s="137">
        <v>2020</v>
      </c>
      <c r="G92" s="138" t="s">
        <v>190</v>
      </c>
      <c r="H92" s="137" t="s">
        <v>292</v>
      </c>
      <c r="I92" s="137">
        <v>13571413110</v>
      </c>
      <c r="J92" s="75">
        <f t="shared" si="10"/>
        <v>145</v>
      </c>
      <c r="K92" s="139">
        <f t="shared" si="9"/>
        <v>0</v>
      </c>
      <c r="L92" s="137"/>
      <c r="M92" s="137"/>
      <c r="N92" s="137"/>
      <c r="O92" s="137"/>
      <c r="P92" s="140">
        <v>145</v>
      </c>
      <c r="Q92" s="137"/>
      <c r="R92" s="137"/>
      <c r="S92" s="137"/>
      <c r="T92" s="141"/>
      <c r="U92" s="141"/>
      <c r="V92" s="141"/>
      <c r="W92" s="142"/>
      <c r="X92" s="68" t="s">
        <v>495</v>
      </c>
      <c r="Y92" s="137" t="s">
        <v>54</v>
      </c>
      <c r="Z92" s="137" t="s">
        <v>54</v>
      </c>
      <c r="AA92" s="137" t="s">
        <v>54</v>
      </c>
      <c r="AB92" s="137" t="s">
        <v>54</v>
      </c>
      <c r="AC92" s="68" t="s">
        <v>55</v>
      </c>
      <c r="AD92" s="137" t="s">
        <v>446</v>
      </c>
      <c r="AE92" s="137" t="s">
        <v>446</v>
      </c>
      <c r="AF92" s="137" t="s">
        <v>410</v>
      </c>
      <c r="AG92" s="143" t="s">
        <v>496</v>
      </c>
      <c r="AH92" s="137"/>
    </row>
    <row r="93" spans="1:34" s="44" customFormat="1" ht="53.1" customHeight="1">
      <c r="A93" s="67" t="s">
        <v>157</v>
      </c>
      <c r="B93" s="135" t="s">
        <v>510</v>
      </c>
      <c r="C93" s="137" t="s">
        <v>511</v>
      </c>
      <c r="D93" s="137" t="s">
        <v>136</v>
      </c>
      <c r="E93" s="137" t="s">
        <v>512</v>
      </c>
      <c r="F93" s="137">
        <v>2020</v>
      </c>
      <c r="G93" s="138" t="s">
        <v>190</v>
      </c>
      <c r="H93" s="137" t="s">
        <v>292</v>
      </c>
      <c r="I93" s="137">
        <v>13571413110</v>
      </c>
      <c r="J93" s="75">
        <f t="shared" si="10"/>
        <v>258</v>
      </c>
      <c r="K93" s="139">
        <f t="shared" si="9"/>
        <v>0</v>
      </c>
      <c r="L93" s="137"/>
      <c r="M93" s="137"/>
      <c r="N93" s="137"/>
      <c r="O93" s="137"/>
      <c r="P93" s="140">
        <v>258</v>
      </c>
      <c r="Q93" s="137"/>
      <c r="R93" s="137"/>
      <c r="S93" s="137"/>
      <c r="T93" s="141"/>
      <c r="U93" s="141"/>
      <c r="V93" s="141"/>
      <c r="W93" s="142"/>
      <c r="X93" s="68" t="s">
        <v>495</v>
      </c>
      <c r="Y93" s="137" t="s">
        <v>54</v>
      </c>
      <c r="Z93" s="137" t="s">
        <v>54</v>
      </c>
      <c r="AA93" s="137" t="s">
        <v>54</v>
      </c>
      <c r="AB93" s="137" t="s">
        <v>54</v>
      </c>
      <c r="AC93" s="68" t="s">
        <v>55</v>
      </c>
      <c r="AD93" s="137" t="s">
        <v>513</v>
      </c>
      <c r="AE93" s="137" t="s">
        <v>513</v>
      </c>
      <c r="AF93" s="137" t="s">
        <v>410</v>
      </c>
      <c r="AG93" s="143" t="s">
        <v>496</v>
      </c>
      <c r="AH93" s="137"/>
    </row>
    <row r="94" spans="1:34" s="44" customFormat="1" ht="53.1" customHeight="1">
      <c r="A94" s="67" t="s">
        <v>163</v>
      </c>
      <c r="B94" s="135" t="s">
        <v>514</v>
      </c>
      <c r="C94" s="137" t="s">
        <v>515</v>
      </c>
      <c r="D94" s="137" t="s">
        <v>136</v>
      </c>
      <c r="E94" s="137" t="s">
        <v>516</v>
      </c>
      <c r="F94" s="137">
        <v>2020</v>
      </c>
      <c r="G94" s="138" t="s">
        <v>190</v>
      </c>
      <c r="H94" s="137" t="s">
        <v>292</v>
      </c>
      <c r="I94" s="137">
        <v>13571413110</v>
      </c>
      <c r="J94" s="75">
        <f t="shared" si="10"/>
        <v>65</v>
      </c>
      <c r="K94" s="139">
        <f t="shared" si="9"/>
        <v>0</v>
      </c>
      <c r="L94" s="137"/>
      <c r="M94" s="137"/>
      <c r="N94" s="137"/>
      <c r="O94" s="137"/>
      <c r="P94" s="140">
        <v>65</v>
      </c>
      <c r="Q94" s="137"/>
      <c r="R94" s="137"/>
      <c r="S94" s="137"/>
      <c r="T94" s="141"/>
      <c r="U94" s="141"/>
      <c r="V94" s="141"/>
      <c r="W94" s="142"/>
      <c r="X94" s="68" t="s">
        <v>495</v>
      </c>
      <c r="Y94" s="137" t="s">
        <v>54</v>
      </c>
      <c r="Z94" s="137" t="s">
        <v>54</v>
      </c>
      <c r="AA94" s="137" t="s">
        <v>54</v>
      </c>
      <c r="AB94" s="137" t="s">
        <v>54</v>
      </c>
      <c r="AC94" s="68" t="s">
        <v>55</v>
      </c>
      <c r="AD94" s="137" t="s">
        <v>500</v>
      </c>
      <c r="AE94" s="137" t="s">
        <v>500</v>
      </c>
      <c r="AF94" s="137" t="s">
        <v>410</v>
      </c>
      <c r="AG94" s="143" t="s">
        <v>496</v>
      </c>
      <c r="AH94" s="137"/>
    </row>
    <row r="95" spans="1:34" s="44" customFormat="1" ht="53.1" customHeight="1">
      <c r="A95" s="67" t="s">
        <v>168</v>
      </c>
      <c r="B95" s="135" t="s">
        <v>517</v>
      </c>
      <c r="C95" s="137" t="s">
        <v>518</v>
      </c>
      <c r="D95" s="137" t="s">
        <v>136</v>
      </c>
      <c r="E95" s="137" t="s">
        <v>384</v>
      </c>
      <c r="F95" s="137">
        <v>2020</v>
      </c>
      <c r="G95" s="138" t="s">
        <v>190</v>
      </c>
      <c r="H95" s="137" t="s">
        <v>292</v>
      </c>
      <c r="I95" s="137">
        <v>13571413110</v>
      </c>
      <c r="J95" s="75">
        <f t="shared" si="10"/>
        <v>247</v>
      </c>
      <c r="K95" s="139">
        <f t="shared" si="9"/>
        <v>0</v>
      </c>
      <c r="L95" s="137"/>
      <c r="M95" s="137"/>
      <c r="N95" s="137"/>
      <c r="O95" s="137"/>
      <c r="P95" s="140">
        <v>247</v>
      </c>
      <c r="Q95" s="137"/>
      <c r="R95" s="137"/>
      <c r="S95" s="137"/>
      <c r="T95" s="141"/>
      <c r="U95" s="141"/>
      <c r="V95" s="141"/>
      <c r="W95" s="142"/>
      <c r="X95" s="68" t="s">
        <v>495</v>
      </c>
      <c r="Y95" s="137" t="s">
        <v>54</v>
      </c>
      <c r="Z95" s="137" t="s">
        <v>54</v>
      </c>
      <c r="AA95" s="137" t="s">
        <v>54</v>
      </c>
      <c r="AB95" s="137" t="s">
        <v>54</v>
      </c>
      <c r="AC95" s="68" t="s">
        <v>55</v>
      </c>
      <c r="AD95" s="137" t="s">
        <v>519</v>
      </c>
      <c r="AE95" s="137" t="s">
        <v>519</v>
      </c>
      <c r="AF95" s="137" t="s">
        <v>410</v>
      </c>
      <c r="AG95" s="143" t="s">
        <v>496</v>
      </c>
      <c r="AH95" s="137"/>
    </row>
    <row r="96" spans="1:34" s="44" customFormat="1" ht="53.1" customHeight="1">
      <c r="A96" s="67" t="s">
        <v>175</v>
      </c>
      <c r="B96" s="135" t="s">
        <v>520</v>
      </c>
      <c r="C96" s="137" t="s">
        <v>521</v>
      </c>
      <c r="D96" s="137" t="s">
        <v>136</v>
      </c>
      <c r="E96" s="137" t="s">
        <v>522</v>
      </c>
      <c r="F96" s="137">
        <v>2020</v>
      </c>
      <c r="G96" s="138" t="s">
        <v>190</v>
      </c>
      <c r="H96" s="137" t="s">
        <v>292</v>
      </c>
      <c r="I96" s="137">
        <v>13571413110</v>
      </c>
      <c r="J96" s="75">
        <f t="shared" si="10"/>
        <v>190</v>
      </c>
      <c r="K96" s="139">
        <f t="shared" si="9"/>
        <v>0</v>
      </c>
      <c r="L96" s="137"/>
      <c r="M96" s="137"/>
      <c r="N96" s="137"/>
      <c r="O96" s="137"/>
      <c r="P96" s="140">
        <v>190</v>
      </c>
      <c r="Q96" s="137"/>
      <c r="R96" s="137"/>
      <c r="S96" s="137"/>
      <c r="T96" s="141"/>
      <c r="U96" s="141"/>
      <c r="V96" s="141"/>
      <c r="W96" s="142"/>
      <c r="X96" s="68" t="s">
        <v>495</v>
      </c>
      <c r="Y96" s="137" t="s">
        <v>54</v>
      </c>
      <c r="Z96" s="137" t="s">
        <v>54</v>
      </c>
      <c r="AA96" s="137" t="s">
        <v>54</v>
      </c>
      <c r="AB96" s="137" t="s">
        <v>54</v>
      </c>
      <c r="AC96" s="68" t="s">
        <v>55</v>
      </c>
      <c r="AD96" s="137" t="s">
        <v>523</v>
      </c>
      <c r="AE96" s="137" t="s">
        <v>523</v>
      </c>
      <c r="AF96" s="137" t="s">
        <v>410</v>
      </c>
      <c r="AG96" s="143" t="s">
        <v>496</v>
      </c>
      <c r="AH96" s="137"/>
    </row>
    <row r="97" spans="1:34" s="44" customFormat="1" ht="53.1" customHeight="1">
      <c r="A97" s="67" t="s">
        <v>182</v>
      </c>
      <c r="B97" s="135" t="s">
        <v>524</v>
      </c>
      <c r="C97" s="137" t="s">
        <v>525</v>
      </c>
      <c r="D97" s="137" t="s">
        <v>136</v>
      </c>
      <c r="E97" s="137" t="s">
        <v>390</v>
      </c>
      <c r="F97" s="137">
        <v>2020</v>
      </c>
      <c r="G97" s="138" t="s">
        <v>190</v>
      </c>
      <c r="H97" s="137" t="s">
        <v>292</v>
      </c>
      <c r="I97" s="137">
        <v>13571413110</v>
      </c>
      <c r="J97" s="75">
        <f t="shared" si="10"/>
        <v>325</v>
      </c>
      <c r="K97" s="139">
        <f t="shared" si="9"/>
        <v>0</v>
      </c>
      <c r="L97" s="137"/>
      <c r="M97" s="137"/>
      <c r="N97" s="137"/>
      <c r="O97" s="137"/>
      <c r="P97" s="140">
        <v>325</v>
      </c>
      <c r="Q97" s="137"/>
      <c r="R97" s="137"/>
      <c r="S97" s="137"/>
      <c r="T97" s="141"/>
      <c r="U97" s="141"/>
      <c r="V97" s="141"/>
      <c r="W97" s="142"/>
      <c r="X97" s="68" t="s">
        <v>495</v>
      </c>
      <c r="Y97" s="137" t="s">
        <v>54</v>
      </c>
      <c r="Z97" s="137" t="s">
        <v>54</v>
      </c>
      <c r="AA97" s="137" t="s">
        <v>54</v>
      </c>
      <c r="AB97" s="137" t="s">
        <v>54</v>
      </c>
      <c r="AC97" s="68" t="s">
        <v>55</v>
      </c>
      <c r="AD97" s="137" t="s">
        <v>526</v>
      </c>
      <c r="AE97" s="137" t="s">
        <v>526</v>
      </c>
      <c r="AF97" s="137" t="s">
        <v>410</v>
      </c>
      <c r="AG97" s="143" t="s">
        <v>496</v>
      </c>
      <c r="AH97" s="137"/>
    </row>
    <row r="98" spans="1:34" s="44" customFormat="1" ht="53.1" customHeight="1">
      <c r="A98" s="67" t="s">
        <v>187</v>
      </c>
      <c r="B98" s="135" t="s">
        <v>527</v>
      </c>
      <c r="C98" s="137" t="s">
        <v>528</v>
      </c>
      <c r="D98" s="137" t="s">
        <v>136</v>
      </c>
      <c r="E98" s="137" t="s">
        <v>529</v>
      </c>
      <c r="F98" s="137">
        <v>2020</v>
      </c>
      <c r="G98" s="138" t="s">
        <v>190</v>
      </c>
      <c r="H98" s="137" t="s">
        <v>292</v>
      </c>
      <c r="I98" s="137">
        <v>13571413110</v>
      </c>
      <c r="J98" s="75">
        <f t="shared" si="10"/>
        <v>121</v>
      </c>
      <c r="K98" s="139">
        <f t="shared" si="9"/>
        <v>0</v>
      </c>
      <c r="L98" s="137"/>
      <c r="M98" s="137"/>
      <c r="N98" s="137"/>
      <c r="O98" s="137"/>
      <c r="P98" s="140">
        <v>121</v>
      </c>
      <c r="Q98" s="137"/>
      <c r="R98" s="137"/>
      <c r="S98" s="137"/>
      <c r="T98" s="141"/>
      <c r="U98" s="141"/>
      <c r="V98" s="141"/>
      <c r="W98" s="142"/>
      <c r="X98" s="68" t="s">
        <v>495</v>
      </c>
      <c r="Y98" s="137" t="s">
        <v>54</v>
      </c>
      <c r="Z98" s="137" t="s">
        <v>54</v>
      </c>
      <c r="AA98" s="137" t="s">
        <v>54</v>
      </c>
      <c r="AB98" s="137" t="s">
        <v>54</v>
      </c>
      <c r="AC98" s="68" t="s">
        <v>55</v>
      </c>
      <c r="AD98" s="137" t="s">
        <v>473</v>
      </c>
      <c r="AE98" s="137" t="s">
        <v>473</v>
      </c>
      <c r="AF98" s="137" t="s">
        <v>410</v>
      </c>
      <c r="AG98" s="143" t="s">
        <v>496</v>
      </c>
      <c r="AH98" s="137"/>
    </row>
    <row r="99" spans="1:34" s="44" customFormat="1" ht="53.1" customHeight="1">
      <c r="A99" s="67" t="s">
        <v>197</v>
      </c>
      <c r="B99" s="135" t="s">
        <v>530</v>
      </c>
      <c r="C99" s="137" t="s">
        <v>531</v>
      </c>
      <c r="D99" s="137" t="s">
        <v>136</v>
      </c>
      <c r="E99" s="137" t="s">
        <v>532</v>
      </c>
      <c r="F99" s="137">
        <v>2020</v>
      </c>
      <c r="G99" s="138" t="s">
        <v>190</v>
      </c>
      <c r="H99" s="137" t="s">
        <v>292</v>
      </c>
      <c r="I99" s="137">
        <v>13571413110</v>
      </c>
      <c r="J99" s="75">
        <f t="shared" si="10"/>
        <v>81</v>
      </c>
      <c r="K99" s="139">
        <f t="shared" si="9"/>
        <v>0</v>
      </c>
      <c r="L99" s="137"/>
      <c r="M99" s="137"/>
      <c r="N99" s="137"/>
      <c r="O99" s="137"/>
      <c r="P99" s="140">
        <v>81</v>
      </c>
      <c r="Q99" s="137"/>
      <c r="R99" s="137"/>
      <c r="S99" s="137"/>
      <c r="T99" s="141"/>
      <c r="U99" s="141"/>
      <c r="V99" s="141"/>
      <c r="W99" s="142"/>
      <c r="X99" s="68" t="s">
        <v>495</v>
      </c>
      <c r="Y99" s="137" t="s">
        <v>54</v>
      </c>
      <c r="Z99" s="137" t="s">
        <v>54</v>
      </c>
      <c r="AA99" s="137" t="s">
        <v>54</v>
      </c>
      <c r="AB99" s="137" t="s">
        <v>54</v>
      </c>
      <c r="AC99" s="68" t="s">
        <v>55</v>
      </c>
      <c r="AD99" s="137" t="s">
        <v>533</v>
      </c>
      <c r="AE99" s="137" t="s">
        <v>533</v>
      </c>
      <c r="AF99" s="137" t="s">
        <v>410</v>
      </c>
      <c r="AG99" s="143" t="s">
        <v>496</v>
      </c>
      <c r="AH99" s="137"/>
    </row>
    <row r="100" spans="1:34" s="44" customFormat="1" ht="53.1" customHeight="1">
      <c r="A100" s="67" t="s">
        <v>203</v>
      </c>
      <c r="B100" s="135" t="s">
        <v>534</v>
      </c>
      <c r="C100" s="137" t="s">
        <v>535</v>
      </c>
      <c r="D100" s="137" t="s">
        <v>136</v>
      </c>
      <c r="E100" s="137" t="s">
        <v>536</v>
      </c>
      <c r="F100" s="137">
        <v>2020</v>
      </c>
      <c r="G100" s="138" t="s">
        <v>190</v>
      </c>
      <c r="H100" s="137" t="s">
        <v>292</v>
      </c>
      <c r="I100" s="137">
        <v>13571413110</v>
      </c>
      <c r="J100" s="75">
        <f t="shared" si="10"/>
        <v>338.8</v>
      </c>
      <c r="K100" s="139">
        <f t="shared" si="9"/>
        <v>0</v>
      </c>
      <c r="L100" s="137"/>
      <c r="M100" s="137"/>
      <c r="N100" s="137"/>
      <c r="O100" s="137"/>
      <c r="P100" s="140">
        <v>338.8</v>
      </c>
      <c r="Q100" s="137"/>
      <c r="R100" s="137"/>
      <c r="S100" s="137"/>
      <c r="T100" s="141"/>
      <c r="U100" s="141"/>
      <c r="V100" s="141"/>
      <c r="W100" s="142"/>
      <c r="X100" s="68" t="s">
        <v>495</v>
      </c>
      <c r="Y100" s="137" t="s">
        <v>54</v>
      </c>
      <c r="Z100" s="137" t="s">
        <v>54</v>
      </c>
      <c r="AA100" s="137" t="s">
        <v>54</v>
      </c>
      <c r="AB100" s="137" t="s">
        <v>54</v>
      </c>
      <c r="AC100" s="68" t="s">
        <v>55</v>
      </c>
      <c r="AD100" s="137" t="s">
        <v>537</v>
      </c>
      <c r="AE100" s="137" t="s">
        <v>537</v>
      </c>
      <c r="AF100" s="137" t="s">
        <v>410</v>
      </c>
      <c r="AG100" s="143" t="s">
        <v>496</v>
      </c>
      <c r="AH100" s="137"/>
    </row>
    <row r="101" spans="1:34" s="44" customFormat="1" ht="53.1" customHeight="1">
      <c r="A101" s="67" t="s">
        <v>209</v>
      </c>
      <c r="B101" s="135" t="s">
        <v>538</v>
      </c>
      <c r="C101" s="137" t="s">
        <v>539</v>
      </c>
      <c r="D101" s="137" t="s">
        <v>136</v>
      </c>
      <c r="E101" s="137" t="s">
        <v>333</v>
      </c>
      <c r="F101" s="137">
        <v>2020</v>
      </c>
      <c r="G101" s="138" t="s">
        <v>190</v>
      </c>
      <c r="H101" s="137" t="s">
        <v>292</v>
      </c>
      <c r="I101" s="137">
        <v>13571413110</v>
      </c>
      <c r="J101" s="75">
        <f t="shared" si="10"/>
        <v>162</v>
      </c>
      <c r="K101" s="139">
        <f t="shared" si="9"/>
        <v>0</v>
      </c>
      <c r="L101" s="137"/>
      <c r="M101" s="137"/>
      <c r="N101" s="137"/>
      <c r="O101" s="137"/>
      <c r="P101" s="140">
        <v>162</v>
      </c>
      <c r="Q101" s="137"/>
      <c r="R101" s="137"/>
      <c r="S101" s="137"/>
      <c r="T101" s="141"/>
      <c r="U101" s="141"/>
      <c r="V101" s="141"/>
      <c r="W101" s="142"/>
      <c r="X101" s="68" t="s">
        <v>495</v>
      </c>
      <c r="Y101" s="137" t="s">
        <v>54</v>
      </c>
      <c r="Z101" s="137" t="s">
        <v>54</v>
      </c>
      <c r="AA101" s="137" t="s">
        <v>54</v>
      </c>
      <c r="AB101" s="137" t="s">
        <v>54</v>
      </c>
      <c r="AC101" s="68" t="s">
        <v>55</v>
      </c>
      <c r="AD101" s="137" t="s">
        <v>523</v>
      </c>
      <c r="AE101" s="137" t="s">
        <v>523</v>
      </c>
      <c r="AF101" s="137" t="s">
        <v>410</v>
      </c>
      <c r="AG101" s="143" t="s">
        <v>496</v>
      </c>
      <c r="AH101" s="137"/>
    </row>
    <row r="102" spans="1:34" s="44" customFormat="1" ht="53.1" customHeight="1">
      <c r="A102" s="67" t="s">
        <v>214</v>
      </c>
      <c r="B102" s="135" t="s">
        <v>540</v>
      </c>
      <c r="C102" s="137" t="s">
        <v>541</v>
      </c>
      <c r="D102" s="137" t="s">
        <v>136</v>
      </c>
      <c r="E102" s="137" t="s">
        <v>542</v>
      </c>
      <c r="F102" s="137">
        <v>2020</v>
      </c>
      <c r="G102" s="138" t="s">
        <v>190</v>
      </c>
      <c r="H102" s="137" t="s">
        <v>292</v>
      </c>
      <c r="I102" s="137">
        <v>13571413110</v>
      </c>
      <c r="J102" s="75">
        <f t="shared" si="10"/>
        <v>130</v>
      </c>
      <c r="K102" s="139">
        <f t="shared" si="9"/>
        <v>0</v>
      </c>
      <c r="L102" s="137"/>
      <c r="M102" s="137"/>
      <c r="N102" s="137"/>
      <c r="O102" s="137"/>
      <c r="P102" s="140">
        <v>130</v>
      </c>
      <c r="Q102" s="137"/>
      <c r="R102" s="137"/>
      <c r="S102" s="137"/>
      <c r="T102" s="141"/>
      <c r="U102" s="141"/>
      <c r="V102" s="141"/>
      <c r="W102" s="142"/>
      <c r="X102" s="68" t="s">
        <v>495</v>
      </c>
      <c r="Y102" s="137" t="s">
        <v>54</v>
      </c>
      <c r="Z102" s="137" t="s">
        <v>54</v>
      </c>
      <c r="AA102" s="137" t="s">
        <v>54</v>
      </c>
      <c r="AB102" s="137" t="s">
        <v>54</v>
      </c>
      <c r="AC102" s="68" t="s">
        <v>55</v>
      </c>
      <c r="AD102" s="137" t="s">
        <v>442</v>
      </c>
      <c r="AE102" s="137" t="s">
        <v>442</v>
      </c>
      <c r="AF102" s="137" t="s">
        <v>410</v>
      </c>
      <c r="AG102" s="143" t="s">
        <v>496</v>
      </c>
      <c r="AH102" s="137"/>
    </row>
    <row r="103" spans="1:34" s="44" customFormat="1" ht="53.1" customHeight="1">
      <c r="A103" s="67" t="s">
        <v>221</v>
      </c>
      <c r="B103" s="135" t="s">
        <v>543</v>
      </c>
      <c r="C103" s="137" t="s">
        <v>544</v>
      </c>
      <c r="D103" s="137" t="s">
        <v>61</v>
      </c>
      <c r="E103" s="137" t="s">
        <v>291</v>
      </c>
      <c r="F103" s="137">
        <v>2020</v>
      </c>
      <c r="G103" s="138" t="s">
        <v>190</v>
      </c>
      <c r="H103" s="137" t="s">
        <v>292</v>
      </c>
      <c r="I103" s="137">
        <v>13571413110</v>
      </c>
      <c r="J103" s="75">
        <f t="shared" si="10"/>
        <v>255</v>
      </c>
      <c r="K103" s="139">
        <f t="shared" si="9"/>
        <v>0</v>
      </c>
      <c r="L103" s="137"/>
      <c r="M103" s="137"/>
      <c r="N103" s="137"/>
      <c r="O103" s="137"/>
      <c r="P103" s="140">
        <v>255</v>
      </c>
      <c r="Q103" s="137"/>
      <c r="R103" s="137"/>
      <c r="S103" s="137"/>
      <c r="T103" s="137"/>
      <c r="U103" s="137"/>
      <c r="V103" s="137"/>
      <c r="W103" s="140"/>
      <c r="X103" s="137" t="s">
        <v>192</v>
      </c>
      <c r="Y103" s="137" t="s">
        <v>54</v>
      </c>
      <c r="Z103" s="137" t="s">
        <v>55</v>
      </c>
      <c r="AA103" s="137" t="s">
        <v>54</v>
      </c>
      <c r="AB103" s="137" t="s">
        <v>54</v>
      </c>
      <c r="AC103" s="137" t="s">
        <v>55</v>
      </c>
      <c r="AD103" s="137" t="s">
        <v>545</v>
      </c>
      <c r="AE103" s="137" t="s">
        <v>545</v>
      </c>
      <c r="AF103" s="137" t="s">
        <v>410</v>
      </c>
      <c r="AG103" s="137" t="s">
        <v>546</v>
      </c>
      <c r="AH103" s="137"/>
    </row>
    <row r="104" spans="1:34" s="44" customFormat="1" ht="53.1" customHeight="1">
      <c r="A104" s="67" t="s">
        <v>228</v>
      </c>
      <c r="B104" s="135" t="s">
        <v>547</v>
      </c>
      <c r="C104" s="137" t="s">
        <v>548</v>
      </c>
      <c r="D104" s="137" t="s">
        <v>61</v>
      </c>
      <c r="E104" s="137" t="s">
        <v>154</v>
      </c>
      <c r="F104" s="137">
        <v>2020</v>
      </c>
      <c r="G104" s="138" t="s">
        <v>190</v>
      </c>
      <c r="H104" s="137" t="s">
        <v>155</v>
      </c>
      <c r="I104" s="137">
        <v>13992933336</v>
      </c>
      <c r="J104" s="75">
        <f t="shared" si="10"/>
        <v>352</v>
      </c>
      <c r="K104" s="139">
        <f t="shared" si="9"/>
        <v>0</v>
      </c>
      <c r="L104" s="137"/>
      <c r="M104" s="137"/>
      <c r="N104" s="137"/>
      <c r="O104" s="137"/>
      <c r="P104" s="140">
        <v>352</v>
      </c>
      <c r="Q104" s="137"/>
      <c r="R104" s="137"/>
      <c r="S104" s="137"/>
      <c r="T104" s="137"/>
      <c r="U104" s="137"/>
      <c r="V104" s="137"/>
      <c r="W104" s="140"/>
      <c r="X104" s="137" t="s">
        <v>192</v>
      </c>
      <c r="Y104" s="137" t="s">
        <v>54</v>
      </c>
      <c r="Z104" s="137" t="s">
        <v>55</v>
      </c>
      <c r="AA104" s="137" t="s">
        <v>54</v>
      </c>
      <c r="AB104" s="137" t="s">
        <v>54</v>
      </c>
      <c r="AC104" s="137" t="s">
        <v>55</v>
      </c>
      <c r="AD104" s="137" t="s">
        <v>549</v>
      </c>
      <c r="AE104" s="137" t="s">
        <v>549</v>
      </c>
      <c r="AF104" s="137" t="s">
        <v>410</v>
      </c>
      <c r="AG104" s="137" t="s">
        <v>550</v>
      </c>
      <c r="AH104" s="137"/>
    </row>
    <row r="105" spans="1:34" s="44" customFormat="1" ht="53.1" customHeight="1">
      <c r="A105" s="67" t="s">
        <v>235</v>
      </c>
      <c r="B105" s="135" t="s">
        <v>551</v>
      </c>
      <c r="C105" s="137" t="s">
        <v>552</v>
      </c>
      <c r="D105" s="137" t="s">
        <v>104</v>
      </c>
      <c r="E105" s="137" t="s">
        <v>109</v>
      </c>
      <c r="F105" s="137">
        <v>2020</v>
      </c>
      <c r="G105" s="138" t="s">
        <v>190</v>
      </c>
      <c r="H105" s="137" t="s">
        <v>342</v>
      </c>
      <c r="I105" s="137">
        <v>13992984086</v>
      </c>
      <c r="J105" s="75">
        <f t="shared" si="10"/>
        <v>350</v>
      </c>
      <c r="K105" s="139">
        <f t="shared" si="9"/>
        <v>0</v>
      </c>
      <c r="L105" s="137"/>
      <c r="M105" s="137"/>
      <c r="N105" s="137"/>
      <c r="O105" s="137"/>
      <c r="P105" s="140">
        <v>350</v>
      </c>
      <c r="Q105" s="137"/>
      <c r="R105" s="137"/>
      <c r="S105" s="137"/>
      <c r="T105" s="137"/>
      <c r="U105" s="137"/>
      <c r="V105" s="137"/>
      <c r="W105" s="140"/>
      <c r="X105" s="137" t="s">
        <v>192</v>
      </c>
      <c r="Y105" s="137" t="s">
        <v>54</v>
      </c>
      <c r="Z105" s="137" t="s">
        <v>55</v>
      </c>
      <c r="AA105" s="137" t="s">
        <v>54</v>
      </c>
      <c r="AB105" s="137" t="s">
        <v>54</v>
      </c>
      <c r="AC105" s="137" t="s">
        <v>55</v>
      </c>
      <c r="AD105" s="137" t="s">
        <v>553</v>
      </c>
      <c r="AE105" s="137" t="s">
        <v>553</v>
      </c>
      <c r="AF105" s="137" t="s">
        <v>410</v>
      </c>
      <c r="AG105" s="137" t="s">
        <v>554</v>
      </c>
      <c r="AH105" s="137"/>
    </row>
    <row r="106" spans="1:34" s="43" customFormat="1" ht="51" customHeight="1">
      <c r="A106" s="63" t="s">
        <v>555</v>
      </c>
      <c r="B106" s="82">
        <v>4</v>
      </c>
      <c r="C106" s="83"/>
      <c r="D106" s="68"/>
      <c r="E106" s="68"/>
      <c r="F106" s="68"/>
      <c r="G106" s="68"/>
      <c r="H106" s="68"/>
      <c r="I106" s="68"/>
      <c r="J106" s="75">
        <f t="shared" ref="J106:J153" si="11">K106+P106+Q106+R106+S106+T106+U106+V106+W106</f>
        <v>528.41600000000005</v>
      </c>
      <c r="K106" s="76">
        <f t="shared" ref="K106:K153" si="12">SUM(L106:O106)</f>
        <v>0</v>
      </c>
      <c r="L106" s="76">
        <f>SUM(L107:L110)</f>
        <v>0</v>
      </c>
      <c r="M106" s="76">
        <f t="shared" ref="M106:W106" si="13">SUM(M107:M110)</f>
        <v>0</v>
      </c>
      <c r="N106" s="76">
        <f t="shared" si="13"/>
        <v>0</v>
      </c>
      <c r="O106" s="76">
        <f t="shared" si="13"/>
        <v>0</v>
      </c>
      <c r="P106" s="75">
        <f t="shared" si="13"/>
        <v>528.41600000000005</v>
      </c>
      <c r="Q106" s="76">
        <f t="shared" si="13"/>
        <v>0</v>
      </c>
      <c r="R106" s="76">
        <f t="shared" si="13"/>
        <v>0</v>
      </c>
      <c r="S106" s="76">
        <f t="shared" si="13"/>
        <v>0</v>
      </c>
      <c r="T106" s="76">
        <f t="shared" si="13"/>
        <v>0</v>
      </c>
      <c r="U106" s="76">
        <f t="shared" si="13"/>
        <v>0</v>
      </c>
      <c r="V106" s="76">
        <f t="shared" si="13"/>
        <v>0</v>
      </c>
      <c r="W106" s="75">
        <f t="shared" si="13"/>
        <v>0</v>
      </c>
      <c r="X106" s="82"/>
      <c r="Y106" s="82"/>
      <c r="Z106" s="82"/>
      <c r="AA106" s="68"/>
      <c r="AB106" s="68"/>
      <c r="AC106" s="68"/>
      <c r="AD106" s="68"/>
      <c r="AE106" s="68"/>
      <c r="AF106" s="68"/>
      <c r="AG106" s="68"/>
      <c r="AH106" s="68"/>
    </row>
    <row r="107" spans="1:34" s="43" customFormat="1" ht="45.95" customHeight="1">
      <c r="A107" s="67" t="s">
        <v>46</v>
      </c>
      <c r="B107" s="68" t="s">
        <v>556</v>
      </c>
      <c r="C107" s="68" t="s">
        <v>557</v>
      </c>
      <c r="D107" s="68" t="s">
        <v>558</v>
      </c>
      <c r="E107" s="68" t="s">
        <v>559</v>
      </c>
      <c r="F107" s="68">
        <v>2015</v>
      </c>
      <c r="G107" s="68" t="s">
        <v>51</v>
      </c>
      <c r="H107" s="68" t="s">
        <v>52</v>
      </c>
      <c r="I107" s="68">
        <v>15319895869</v>
      </c>
      <c r="J107" s="75">
        <f t="shared" si="11"/>
        <v>35.771999999999998</v>
      </c>
      <c r="K107" s="76">
        <f t="shared" si="12"/>
        <v>0</v>
      </c>
      <c r="L107" s="77"/>
      <c r="M107" s="77"/>
      <c r="N107" s="77"/>
      <c r="O107" s="77"/>
      <c r="P107" s="78">
        <v>35.771999999999998</v>
      </c>
      <c r="Q107" s="77"/>
      <c r="R107" s="77"/>
      <c r="S107" s="77"/>
      <c r="T107" s="77"/>
      <c r="U107" s="77"/>
      <c r="V107" s="77"/>
      <c r="W107" s="78"/>
      <c r="X107" s="68" t="s">
        <v>495</v>
      </c>
      <c r="Y107" s="68" t="s">
        <v>54</v>
      </c>
      <c r="Z107" s="68" t="s">
        <v>54</v>
      </c>
      <c r="AA107" s="68" t="s">
        <v>55</v>
      </c>
      <c r="AB107" s="68" t="s">
        <v>55</v>
      </c>
      <c r="AC107" s="68" t="s">
        <v>55</v>
      </c>
      <c r="AD107" s="68" t="s">
        <v>560</v>
      </c>
      <c r="AE107" s="68" t="s">
        <v>560</v>
      </c>
      <c r="AF107" s="68" t="s">
        <v>561</v>
      </c>
      <c r="AG107" s="68" t="s">
        <v>562</v>
      </c>
      <c r="AH107" s="90"/>
    </row>
    <row r="108" spans="1:34" s="43" customFormat="1" ht="65.099999999999994" customHeight="1">
      <c r="A108" s="67" t="s">
        <v>59</v>
      </c>
      <c r="B108" s="68" t="s">
        <v>563</v>
      </c>
      <c r="C108" s="68" t="s">
        <v>564</v>
      </c>
      <c r="D108" s="68" t="s">
        <v>565</v>
      </c>
      <c r="E108" s="68" t="s">
        <v>566</v>
      </c>
      <c r="F108" s="68">
        <v>2017</v>
      </c>
      <c r="G108" s="68" t="s">
        <v>51</v>
      </c>
      <c r="H108" s="68" t="s">
        <v>52</v>
      </c>
      <c r="I108" s="68">
        <v>15319895869</v>
      </c>
      <c r="J108" s="75">
        <f t="shared" si="11"/>
        <v>135.339</v>
      </c>
      <c r="K108" s="76">
        <f t="shared" si="12"/>
        <v>0</v>
      </c>
      <c r="L108" s="77"/>
      <c r="M108" s="77"/>
      <c r="N108" s="77"/>
      <c r="O108" s="77"/>
      <c r="P108" s="78">
        <v>135.339</v>
      </c>
      <c r="Q108" s="77"/>
      <c r="R108" s="77"/>
      <c r="S108" s="77"/>
      <c r="T108" s="77"/>
      <c r="U108" s="77"/>
      <c r="V108" s="77"/>
      <c r="W108" s="78"/>
      <c r="X108" s="68" t="s">
        <v>495</v>
      </c>
      <c r="Y108" s="68" t="s">
        <v>54</v>
      </c>
      <c r="Z108" s="68" t="s">
        <v>54</v>
      </c>
      <c r="AA108" s="68" t="s">
        <v>55</v>
      </c>
      <c r="AB108" s="68" t="s">
        <v>55</v>
      </c>
      <c r="AC108" s="68" t="s">
        <v>55</v>
      </c>
      <c r="AD108" s="68" t="s">
        <v>567</v>
      </c>
      <c r="AE108" s="68" t="s">
        <v>567</v>
      </c>
      <c r="AF108" s="68" t="s">
        <v>561</v>
      </c>
      <c r="AG108" s="68" t="s">
        <v>568</v>
      </c>
      <c r="AH108" s="90"/>
    </row>
    <row r="109" spans="1:34" s="43" customFormat="1" ht="66" customHeight="1">
      <c r="A109" s="67" t="s">
        <v>65</v>
      </c>
      <c r="B109" s="68" t="s">
        <v>569</v>
      </c>
      <c r="C109" s="68" t="s">
        <v>570</v>
      </c>
      <c r="D109" s="68" t="s">
        <v>565</v>
      </c>
      <c r="E109" s="68" t="s">
        <v>571</v>
      </c>
      <c r="F109" s="68">
        <v>2018</v>
      </c>
      <c r="G109" s="68" t="s">
        <v>51</v>
      </c>
      <c r="H109" s="68" t="s">
        <v>52</v>
      </c>
      <c r="I109" s="68">
        <v>15319895869</v>
      </c>
      <c r="J109" s="75">
        <f t="shared" si="11"/>
        <v>330.41500000000002</v>
      </c>
      <c r="K109" s="76">
        <f t="shared" si="12"/>
        <v>0</v>
      </c>
      <c r="L109" s="77"/>
      <c r="M109" s="77"/>
      <c r="N109" s="77"/>
      <c r="O109" s="77"/>
      <c r="P109" s="78">
        <v>330.41500000000002</v>
      </c>
      <c r="Q109" s="77"/>
      <c r="R109" s="77"/>
      <c r="S109" s="77"/>
      <c r="T109" s="77"/>
      <c r="U109" s="77"/>
      <c r="V109" s="77"/>
      <c r="W109" s="78"/>
      <c r="X109" s="68" t="s">
        <v>495</v>
      </c>
      <c r="Y109" s="68" t="s">
        <v>54</v>
      </c>
      <c r="Z109" s="68" t="s">
        <v>54</v>
      </c>
      <c r="AA109" s="68" t="s">
        <v>55</v>
      </c>
      <c r="AB109" s="68" t="s">
        <v>55</v>
      </c>
      <c r="AC109" s="68" t="s">
        <v>55</v>
      </c>
      <c r="AD109" s="68" t="s">
        <v>572</v>
      </c>
      <c r="AE109" s="68" t="s">
        <v>572</v>
      </c>
      <c r="AF109" s="68" t="s">
        <v>561</v>
      </c>
      <c r="AG109" s="68" t="s">
        <v>573</v>
      </c>
      <c r="AH109" s="90"/>
    </row>
    <row r="110" spans="1:34" s="43" customFormat="1" ht="66.95" customHeight="1">
      <c r="A110" s="67" t="s">
        <v>72</v>
      </c>
      <c r="B110" s="68" t="s">
        <v>574</v>
      </c>
      <c r="C110" s="68" t="s">
        <v>575</v>
      </c>
      <c r="D110" s="68" t="s">
        <v>576</v>
      </c>
      <c r="E110" s="68" t="s">
        <v>577</v>
      </c>
      <c r="F110" s="68" t="s">
        <v>50</v>
      </c>
      <c r="G110" s="68" t="s">
        <v>51</v>
      </c>
      <c r="H110" s="68" t="s">
        <v>578</v>
      </c>
      <c r="I110" s="68">
        <v>6285870</v>
      </c>
      <c r="J110" s="75">
        <f t="shared" si="11"/>
        <v>26.89</v>
      </c>
      <c r="K110" s="76">
        <f t="shared" si="12"/>
        <v>0</v>
      </c>
      <c r="L110" s="77"/>
      <c r="M110" s="77"/>
      <c r="N110" s="77"/>
      <c r="O110" s="77"/>
      <c r="P110" s="78">
        <v>26.89</v>
      </c>
      <c r="Q110" s="77"/>
      <c r="R110" s="77"/>
      <c r="S110" s="77"/>
      <c r="T110" s="77"/>
      <c r="U110" s="77"/>
      <c r="V110" s="77"/>
      <c r="W110" s="78"/>
      <c r="X110" s="68" t="s">
        <v>53</v>
      </c>
      <c r="Y110" s="68" t="s">
        <v>54</v>
      </c>
      <c r="Z110" s="68" t="s">
        <v>55</v>
      </c>
      <c r="AA110" s="68" t="s">
        <v>55</v>
      </c>
      <c r="AB110" s="68" t="s">
        <v>55</v>
      </c>
      <c r="AC110" s="68" t="s">
        <v>55</v>
      </c>
      <c r="AD110" s="68" t="s">
        <v>579</v>
      </c>
      <c r="AE110" s="68" t="s">
        <v>580</v>
      </c>
      <c r="AF110" s="68" t="s">
        <v>581</v>
      </c>
      <c r="AG110" s="68" t="s">
        <v>582</v>
      </c>
      <c r="AH110" s="90"/>
    </row>
    <row r="111" spans="1:34" s="43" customFormat="1" ht="38.1" customHeight="1">
      <c r="A111" s="66" t="s">
        <v>583</v>
      </c>
      <c r="B111" s="82">
        <v>48</v>
      </c>
      <c r="C111" s="83"/>
      <c r="D111" s="68"/>
      <c r="E111" s="68"/>
      <c r="F111" s="68"/>
      <c r="G111" s="68"/>
      <c r="H111" s="68"/>
      <c r="I111" s="68"/>
      <c r="J111" s="75">
        <f t="shared" si="11"/>
        <v>4464.5</v>
      </c>
      <c r="K111" s="76">
        <f t="shared" si="12"/>
        <v>2381.5</v>
      </c>
      <c r="L111" s="76">
        <f>SUM(L112:L159)</f>
        <v>857.5</v>
      </c>
      <c r="M111" s="76">
        <f t="shared" ref="M111:W111" si="14">SUM(M112:M159)</f>
        <v>264</v>
      </c>
      <c r="N111" s="76">
        <f t="shared" si="14"/>
        <v>593</v>
      </c>
      <c r="O111" s="76">
        <f t="shared" si="14"/>
        <v>667</v>
      </c>
      <c r="P111" s="75">
        <f t="shared" si="14"/>
        <v>1943</v>
      </c>
      <c r="Q111" s="76">
        <f t="shared" si="14"/>
        <v>0</v>
      </c>
      <c r="R111" s="76">
        <f t="shared" si="14"/>
        <v>0</v>
      </c>
      <c r="S111" s="76">
        <f t="shared" si="14"/>
        <v>0</v>
      </c>
      <c r="T111" s="76">
        <f t="shared" si="14"/>
        <v>140</v>
      </c>
      <c r="U111" s="76">
        <f t="shared" si="14"/>
        <v>0</v>
      </c>
      <c r="V111" s="76">
        <f t="shared" si="14"/>
        <v>0</v>
      </c>
      <c r="W111" s="75">
        <f t="shared" si="14"/>
        <v>0</v>
      </c>
      <c r="X111" s="68"/>
      <c r="Y111" s="68"/>
      <c r="Z111" s="68"/>
      <c r="AA111" s="68"/>
      <c r="AB111" s="68"/>
      <c r="AC111" s="68"/>
      <c r="AD111" s="68"/>
      <c r="AE111" s="68"/>
      <c r="AF111" s="68"/>
      <c r="AG111" s="68"/>
      <c r="AH111" s="68"/>
    </row>
    <row r="112" spans="1:34" s="44" customFormat="1" ht="101.25" customHeight="1">
      <c r="A112" s="84" t="s">
        <v>584</v>
      </c>
      <c r="B112" s="68" t="s">
        <v>585</v>
      </c>
      <c r="C112" s="83" t="s">
        <v>586</v>
      </c>
      <c r="D112" s="68" t="s">
        <v>74</v>
      </c>
      <c r="E112" s="68" t="s">
        <v>84</v>
      </c>
      <c r="F112" s="68" t="s">
        <v>50</v>
      </c>
      <c r="G112" s="68" t="s">
        <v>587</v>
      </c>
      <c r="H112" s="68" t="s">
        <v>588</v>
      </c>
      <c r="I112" s="68" t="s">
        <v>589</v>
      </c>
      <c r="J112" s="75">
        <f t="shared" si="11"/>
        <v>80</v>
      </c>
      <c r="K112" s="76">
        <f t="shared" si="12"/>
        <v>80</v>
      </c>
      <c r="L112" s="77">
        <v>0</v>
      </c>
      <c r="M112" s="77">
        <v>0</v>
      </c>
      <c r="N112" s="77">
        <v>80</v>
      </c>
      <c r="O112" s="77">
        <v>0</v>
      </c>
      <c r="P112" s="78">
        <v>0</v>
      </c>
      <c r="Q112" s="77"/>
      <c r="R112" s="77"/>
      <c r="S112" s="77"/>
      <c r="T112" s="77"/>
      <c r="U112" s="77"/>
      <c r="V112" s="77"/>
      <c r="W112" s="78"/>
      <c r="X112" s="68" t="s">
        <v>53</v>
      </c>
      <c r="Y112" s="68" t="s">
        <v>54</v>
      </c>
      <c r="Z112" s="68" t="s">
        <v>54</v>
      </c>
      <c r="AA112" s="68" t="s">
        <v>55</v>
      </c>
      <c r="AB112" s="68" t="s">
        <v>54</v>
      </c>
      <c r="AC112" s="68" t="s">
        <v>55</v>
      </c>
      <c r="AD112" s="68">
        <v>30</v>
      </c>
      <c r="AE112" s="68">
        <v>30</v>
      </c>
      <c r="AF112" s="68" t="s">
        <v>590</v>
      </c>
      <c r="AG112" s="68" t="s">
        <v>591</v>
      </c>
      <c r="AH112" s="68"/>
    </row>
    <row r="113" spans="1:34" s="44" customFormat="1" ht="69.75" customHeight="1">
      <c r="A113" s="84" t="s">
        <v>592</v>
      </c>
      <c r="B113" s="68" t="s">
        <v>593</v>
      </c>
      <c r="C113" s="144" t="s">
        <v>594</v>
      </c>
      <c r="D113" s="68" t="s">
        <v>74</v>
      </c>
      <c r="E113" s="68" t="s">
        <v>165</v>
      </c>
      <c r="F113" s="68" t="s">
        <v>50</v>
      </c>
      <c r="G113" s="68" t="s">
        <v>587</v>
      </c>
      <c r="H113" s="68" t="s">
        <v>588</v>
      </c>
      <c r="I113" s="68" t="s">
        <v>589</v>
      </c>
      <c r="J113" s="75">
        <f t="shared" si="11"/>
        <v>80</v>
      </c>
      <c r="K113" s="76">
        <f t="shared" si="12"/>
        <v>80</v>
      </c>
      <c r="L113" s="77">
        <v>0</v>
      </c>
      <c r="M113" s="77">
        <v>0</v>
      </c>
      <c r="N113" s="77">
        <v>80</v>
      </c>
      <c r="O113" s="77">
        <v>0</v>
      </c>
      <c r="P113" s="78">
        <v>0</v>
      </c>
      <c r="Q113" s="77"/>
      <c r="R113" s="77"/>
      <c r="S113" s="77"/>
      <c r="T113" s="77"/>
      <c r="U113" s="77"/>
      <c r="V113" s="77"/>
      <c r="W113" s="78"/>
      <c r="X113" s="68" t="s">
        <v>53</v>
      </c>
      <c r="Y113" s="68" t="s">
        <v>54</v>
      </c>
      <c r="Z113" s="68" t="s">
        <v>55</v>
      </c>
      <c r="AA113" s="68" t="s">
        <v>55</v>
      </c>
      <c r="AB113" s="68" t="s">
        <v>55</v>
      </c>
      <c r="AC113" s="68" t="s">
        <v>54</v>
      </c>
      <c r="AD113" s="68">
        <v>180</v>
      </c>
      <c r="AE113" s="68">
        <v>180</v>
      </c>
      <c r="AF113" s="68" t="s">
        <v>590</v>
      </c>
      <c r="AG113" s="68" t="s">
        <v>595</v>
      </c>
      <c r="AH113" s="68"/>
    </row>
    <row r="114" spans="1:34" s="44" customFormat="1" ht="85.5" customHeight="1">
      <c r="A114" s="84" t="s">
        <v>596</v>
      </c>
      <c r="B114" s="68" t="s">
        <v>597</v>
      </c>
      <c r="C114" s="83" t="s">
        <v>598</v>
      </c>
      <c r="D114" s="68" t="s">
        <v>74</v>
      </c>
      <c r="E114" s="68" t="s">
        <v>96</v>
      </c>
      <c r="F114" s="68" t="s">
        <v>50</v>
      </c>
      <c r="G114" s="68" t="s">
        <v>587</v>
      </c>
      <c r="H114" s="68" t="s">
        <v>588</v>
      </c>
      <c r="I114" s="68" t="s">
        <v>589</v>
      </c>
      <c r="J114" s="75">
        <f t="shared" si="11"/>
        <v>10</v>
      </c>
      <c r="K114" s="76">
        <f t="shared" si="12"/>
        <v>10</v>
      </c>
      <c r="L114" s="77">
        <v>0</v>
      </c>
      <c r="M114" s="77">
        <v>0</v>
      </c>
      <c r="N114" s="77">
        <v>0</v>
      </c>
      <c r="O114" s="77">
        <v>10</v>
      </c>
      <c r="P114" s="78">
        <v>0</v>
      </c>
      <c r="Q114" s="77"/>
      <c r="R114" s="77"/>
      <c r="S114" s="77"/>
      <c r="T114" s="77"/>
      <c r="U114" s="77"/>
      <c r="V114" s="77"/>
      <c r="W114" s="78"/>
      <c r="X114" s="68" t="s">
        <v>53</v>
      </c>
      <c r="Y114" s="68" t="s">
        <v>54</v>
      </c>
      <c r="Z114" s="68" t="s">
        <v>54</v>
      </c>
      <c r="AA114" s="68" t="s">
        <v>55</v>
      </c>
      <c r="AB114" s="68" t="s">
        <v>54</v>
      </c>
      <c r="AC114" s="68" t="s">
        <v>54</v>
      </c>
      <c r="AD114" s="68" t="s">
        <v>599</v>
      </c>
      <c r="AE114" s="68" t="s">
        <v>599</v>
      </c>
      <c r="AF114" s="68" t="s">
        <v>590</v>
      </c>
      <c r="AG114" s="68" t="s">
        <v>600</v>
      </c>
      <c r="AH114" s="68"/>
    </row>
    <row r="115" spans="1:34" s="44" customFormat="1" ht="117" customHeight="1">
      <c r="A115" s="84" t="s">
        <v>601</v>
      </c>
      <c r="B115" s="68" t="s">
        <v>602</v>
      </c>
      <c r="C115" s="83" t="s">
        <v>603</v>
      </c>
      <c r="D115" s="68" t="s">
        <v>74</v>
      </c>
      <c r="E115" s="68" t="s">
        <v>80</v>
      </c>
      <c r="F115" s="68" t="s">
        <v>50</v>
      </c>
      <c r="G115" s="68" t="s">
        <v>587</v>
      </c>
      <c r="H115" s="68" t="s">
        <v>588</v>
      </c>
      <c r="I115" s="68" t="s">
        <v>589</v>
      </c>
      <c r="J115" s="75">
        <f t="shared" si="11"/>
        <v>190</v>
      </c>
      <c r="K115" s="76">
        <f t="shared" si="12"/>
        <v>190</v>
      </c>
      <c r="L115" s="77">
        <v>0</v>
      </c>
      <c r="M115" s="77">
        <v>0</v>
      </c>
      <c r="N115" s="77">
        <v>0</v>
      </c>
      <c r="O115" s="77">
        <v>190</v>
      </c>
      <c r="P115" s="78">
        <v>0</v>
      </c>
      <c r="Q115" s="77"/>
      <c r="R115" s="77"/>
      <c r="S115" s="77"/>
      <c r="T115" s="77"/>
      <c r="U115" s="77"/>
      <c r="V115" s="77"/>
      <c r="W115" s="78"/>
      <c r="X115" s="68" t="s">
        <v>53</v>
      </c>
      <c r="Y115" s="68" t="s">
        <v>54</v>
      </c>
      <c r="Z115" s="68" t="s">
        <v>54</v>
      </c>
      <c r="AA115" s="68" t="s">
        <v>55</v>
      </c>
      <c r="AB115" s="68" t="s">
        <v>54</v>
      </c>
      <c r="AC115" s="68" t="s">
        <v>55</v>
      </c>
      <c r="AD115" s="68">
        <v>50</v>
      </c>
      <c r="AE115" s="68">
        <v>50</v>
      </c>
      <c r="AF115" s="68" t="s">
        <v>590</v>
      </c>
      <c r="AG115" s="68" t="s">
        <v>604</v>
      </c>
      <c r="AH115" s="68"/>
    </row>
    <row r="116" spans="1:34" s="44" customFormat="1" ht="102.75" customHeight="1">
      <c r="A116" s="84" t="s">
        <v>605</v>
      </c>
      <c r="B116" s="68" t="s">
        <v>606</v>
      </c>
      <c r="C116" s="83" t="s">
        <v>607</v>
      </c>
      <c r="D116" s="68" t="s">
        <v>74</v>
      </c>
      <c r="E116" s="68" t="s">
        <v>88</v>
      </c>
      <c r="F116" s="68" t="s">
        <v>50</v>
      </c>
      <c r="G116" s="68" t="s">
        <v>587</v>
      </c>
      <c r="H116" s="68" t="s">
        <v>588</v>
      </c>
      <c r="I116" s="68" t="s">
        <v>589</v>
      </c>
      <c r="J116" s="75">
        <f t="shared" si="11"/>
        <v>80</v>
      </c>
      <c r="K116" s="76">
        <f t="shared" si="12"/>
        <v>80</v>
      </c>
      <c r="L116" s="77">
        <v>0</v>
      </c>
      <c r="M116" s="77">
        <v>0</v>
      </c>
      <c r="N116" s="77">
        <v>30</v>
      </c>
      <c r="O116" s="77">
        <v>50</v>
      </c>
      <c r="P116" s="78">
        <v>0</v>
      </c>
      <c r="Q116" s="77"/>
      <c r="R116" s="77"/>
      <c r="S116" s="77"/>
      <c r="T116" s="77"/>
      <c r="U116" s="77"/>
      <c r="V116" s="77"/>
      <c r="W116" s="78"/>
      <c r="X116" s="68" t="s">
        <v>53</v>
      </c>
      <c r="Y116" s="68" t="s">
        <v>54</v>
      </c>
      <c r="Z116" s="68" t="s">
        <v>54</v>
      </c>
      <c r="AA116" s="68" t="s">
        <v>55</v>
      </c>
      <c r="AB116" s="68" t="s">
        <v>54</v>
      </c>
      <c r="AC116" s="68" t="s">
        <v>55</v>
      </c>
      <c r="AD116" s="68">
        <v>20</v>
      </c>
      <c r="AE116" s="68">
        <v>20</v>
      </c>
      <c r="AF116" s="68" t="s">
        <v>590</v>
      </c>
      <c r="AG116" s="68" t="s">
        <v>608</v>
      </c>
      <c r="AH116" s="68"/>
    </row>
    <row r="117" spans="1:34" s="44" customFormat="1" ht="84" customHeight="1">
      <c r="A117" s="84" t="s">
        <v>609</v>
      </c>
      <c r="B117" s="68" t="s">
        <v>610</v>
      </c>
      <c r="C117" s="83" t="str">
        <f>VLOOKUP(B117,[1]Sheet1!$B$1:$C$246,2,0)</f>
        <v>改建厂房450平方米及编织设备采购</v>
      </c>
      <c r="D117" s="68" t="s">
        <v>113</v>
      </c>
      <c r="E117" s="68" t="s">
        <v>130</v>
      </c>
      <c r="F117" s="68" t="s">
        <v>50</v>
      </c>
      <c r="G117" s="68" t="s">
        <v>587</v>
      </c>
      <c r="H117" s="68" t="s">
        <v>588</v>
      </c>
      <c r="I117" s="68" t="s">
        <v>589</v>
      </c>
      <c r="J117" s="75">
        <f t="shared" si="11"/>
        <v>50</v>
      </c>
      <c r="K117" s="76">
        <f t="shared" si="12"/>
        <v>50</v>
      </c>
      <c r="L117" s="77">
        <v>0</v>
      </c>
      <c r="M117" s="77">
        <v>0</v>
      </c>
      <c r="N117" s="77">
        <v>50</v>
      </c>
      <c r="O117" s="77">
        <v>0</v>
      </c>
      <c r="P117" s="78">
        <v>0</v>
      </c>
      <c r="Q117" s="77"/>
      <c r="R117" s="77"/>
      <c r="S117" s="77"/>
      <c r="T117" s="77"/>
      <c r="U117" s="77"/>
      <c r="V117" s="77"/>
      <c r="W117" s="78"/>
      <c r="X117" s="68" t="s">
        <v>53</v>
      </c>
      <c r="Y117" s="68" t="s">
        <v>54</v>
      </c>
      <c r="Z117" s="68" t="s">
        <v>54</v>
      </c>
      <c r="AA117" s="68" t="s">
        <v>55</v>
      </c>
      <c r="AB117" s="68" t="s">
        <v>55</v>
      </c>
      <c r="AC117" s="68" t="s">
        <v>55</v>
      </c>
      <c r="AD117" s="68">
        <v>12</v>
      </c>
      <c r="AE117" s="68">
        <v>12</v>
      </c>
      <c r="AF117" s="68" t="s">
        <v>590</v>
      </c>
      <c r="AG117" s="68" t="s">
        <v>611</v>
      </c>
      <c r="AH117" s="68"/>
    </row>
    <row r="118" spans="1:34" s="44" customFormat="1" ht="74.25" customHeight="1">
      <c r="A118" s="84" t="s">
        <v>612</v>
      </c>
      <c r="B118" s="68" t="s">
        <v>613</v>
      </c>
      <c r="C118" s="83" t="str">
        <f>VLOOKUP(B118,[1]Sheet1!$B$1:$C$246,2,0)</f>
        <v>改建厂房800平方米及编织设备采购</v>
      </c>
      <c r="D118" s="68" t="s">
        <v>48</v>
      </c>
      <c r="E118" s="68" t="s">
        <v>614</v>
      </c>
      <c r="F118" s="68" t="s">
        <v>50</v>
      </c>
      <c r="G118" s="68" t="s">
        <v>587</v>
      </c>
      <c r="H118" s="68" t="s">
        <v>588</v>
      </c>
      <c r="I118" s="68" t="s">
        <v>589</v>
      </c>
      <c r="J118" s="75">
        <f t="shared" si="11"/>
        <v>20</v>
      </c>
      <c r="K118" s="76">
        <f t="shared" si="12"/>
        <v>20</v>
      </c>
      <c r="L118" s="77">
        <v>0</v>
      </c>
      <c r="M118" s="77">
        <v>0</v>
      </c>
      <c r="N118" s="77">
        <v>20</v>
      </c>
      <c r="O118" s="77">
        <v>0</v>
      </c>
      <c r="P118" s="78">
        <v>0</v>
      </c>
      <c r="Q118" s="77"/>
      <c r="R118" s="77"/>
      <c r="S118" s="77"/>
      <c r="T118" s="77"/>
      <c r="U118" s="77"/>
      <c r="V118" s="77"/>
      <c r="W118" s="78"/>
      <c r="X118" s="68" t="s">
        <v>53</v>
      </c>
      <c r="Y118" s="68" t="s">
        <v>54</v>
      </c>
      <c r="Z118" s="68" t="s">
        <v>54</v>
      </c>
      <c r="AA118" s="68" t="s">
        <v>55</v>
      </c>
      <c r="AB118" s="68" t="s">
        <v>54</v>
      </c>
      <c r="AC118" s="68" t="s">
        <v>55</v>
      </c>
      <c r="AD118" s="68">
        <v>30</v>
      </c>
      <c r="AE118" s="68">
        <v>30</v>
      </c>
      <c r="AF118" s="68" t="s">
        <v>590</v>
      </c>
      <c r="AG118" s="68" t="s">
        <v>615</v>
      </c>
      <c r="AH118" s="68"/>
    </row>
    <row r="119" spans="1:34" s="43" customFormat="1" ht="57.95" customHeight="1">
      <c r="A119" s="84" t="s">
        <v>616</v>
      </c>
      <c r="B119" s="68" t="s">
        <v>617</v>
      </c>
      <c r="C119" s="68" t="s">
        <v>618</v>
      </c>
      <c r="D119" s="68" t="s">
        <v>48</v>
      </c>
      <c r="E119" s="68" t="s">
        <v>614</v>
      </c>
      <c r="F119" s="68" t="s">
        <v>50</v>
      </c>
      <c r="G119" s="68" t="s">
        <v>206</v>
      </c>
      <c r="H119" s="68" t="s">
        <v>619</v>
      </c>
      <c r="I119" s="68" t="s">
        <v>620</v>
      </c>
      <c r="J119" s="75">
        <f t="shared" si="11"/>
        <v>30</v>
      </c>
      <c r="K119" s="76">
        <f t="shared" si="12"/>
        <v>0</v>
      </c>
      <c r="L119" s="77"/>
      <c r="M119" s="77"/>
      <c r="N119" s="77"/>
      <c r="O119" s="77"/>
      <c r="P119" s="78"/>
      <c r="Q119" s="77"/>
      <c r="R119" s="77"/>
      <c r="S119" s="77"/>
      <c r="T119" s="77">
        <v>30</v>
      </c>
      <c r="U119" s="77"/>
      <c r="V119" s="77"/>
      <c r="W119" s="78"/>
      <c r="X119" s="68" t="s">
        <v>53</v>
      </c>
      <c r="Y119" s="68" t="s">
        <v>54</v>
      </c>
      <c r="Z119" s="68" t="s">
        <v>55</v>
      </c>
      <c r="AA119" s="68" t="s">
        <v>55</v>
      </c>
      <c r="AB119" s="68" t="s">
        <v>54</v>
      </c>
      <c r="AC119" s="68" t="s">
        <v>54</v>
      </c>
      <c r="AD119" s="68">
        <v>28</v>
      </c>
      <c r="AE119" s="68">
        <v>60</v>
      </c>
      <c r="AF119" s="68" t="s">
        <v>590</v>
      </c>
      <c r="AG119" s="68" t="s">
        <v>621</v>
      </c>
      <c r="AH119" s="68"/>
    </row>
    <row r="120" spans="1:34" s="43" customFormat="1" ht="57.95" customHeight="1">
      <c r="A120" s="84" t="s">
        <v>622</v>
      </c>
      <c r="B120" s="68" t="s">
        <v>623</v>
      </c>
      <c r="C120" s="68" t="s">
        <v>624</v>
      </c>
      <c r="D120" s="68" t="s">
        <v>136</v>
      </c>
      <c r="E120" s="68" t="s">
        <v>384</v>
      </c>
      <c r="F120" s="68" t="s">
        <v>50</v>
      </c>
      <c r="G120" s="68" t="s">
        <v>206</v>
      </c>
      <c r="H120" s="68" t="s">
        <v>619</v>
      </c>
      <c r="I120" s="68" t="s">
        <v>625</v>
      </c>
      <c r="J120" s="75">
        <f t="shared" si="11"/>
        <v>60</v>
      </c>
      <c r="K120" s="76">
        <f t="shared" si="12"/>
        <v>0</v>
      </c>
      <c r="L120" s="77"/>
      <c r="M120" s="77"/>
      <c r="N120" s="77"/>
      <c r="O120" s="77"/>
      <c r="P120" s="78">
        <v>10</v>
      </c>
      <c r="Q120" s="77"/>
      <c r="R120" s="77"/>
      <c r="S120" s="77"/>
      <c r="T120" s="77">
        <v>50</v>
      </c>
      <c r="U120" s="77"/>
      <c r="V120" s="77"/>
      <c r="W120" s="78"/>
      <c r="X120" s="68" t="s">
        <v>53</v>
      </c>
      <c r="Y120" s="68" t="s">
        <v>54</v>
      </c>
      <c r="Z120" s="68" t="s">
        <v>55</v>
      </c>
      <c r="AA120" s="68" t="s">
        <v>55</v>
      </c>
      <c r="AB120" s="68" t="s">
        <v>54</v>
      </c>
      <c r="AC120" s="68" t="s">
        <v>55</v>
      </c>
      <c r="AD120" s="68">
        <v>50</v>
      </c>
      <c r="AE120" s="68">
        <v>50</v>
      </c>
      <c r="AF120" s="68" t="s">
        <v>590</v>
      </c>
      <c r="AG120" s="68" t="s">
        <v>626</v>
      </c>
      <c r="AH120" s="68"/>
    </row>
    <row r="121" spans="1:34" s="43" customFormat="1" ht="57.95" customHeight="1">
      <c r="A121" s="84" t="s">
        <v>627</v>
      </c>
      <c r="B121" s="68" t="s">
        <v>628</v>
      </c>
      <c r="C121" s="68" t="s">
        <v>629</v>
      </c>
      <c r="D121" s="68" t="s">
        <v>113</v>
      </c>
      <c r="E121" s="68" t="s">
        <v>130</v>
      </c>
      <c r="F121" s="68" t="s">
        <v>50</v>
      </c>
      <c r="G121" s="68" t="s">
        <v>206</v>
      </c>
      <c r="H121" s="68" t="s">
        <v>619</v>
      </c>
      <c r="I121" s="68" t="s">
        <v>630</v>
      </c>
      <c r="J121" s="75">
        <f t="shared" si="11"/>
        <v>30</v>
      </c>
      <c r="K121" s="76">
        <f t="shared" si="12"/>
        <v>0</v>
      </c>
      <c r="L121" s="77"/>
      <c r="M121" s="77"/>
      <c r="N121" s="77"/>
      <c r="O121" s="77"/>
      <c r="P121" s="78"/>
      <c r="Q121" s="77"/>
      <c r="R121" s="77"/>
      <c r="S121" s="77"/>
      <c r="T121" s="77">
        <v>30</v>
      </c>
      <c r="U121" s="77"/>
      <c r="V121" s="77"/>
      <c r="W121" s="78"/>
      <c r="X121" s="68" t="s">
        <v>53</v>
      </c>
      <c r="Y121" s="68" t="s">
        <v>54</v>
      </c>
      <c r="Z121" s="68" t="s">
        <v>55</v>
      </c>
      <c r="AA121" s="68" t="s">
        <v>55</v>
      </c>
      <c r="AB121" s="68" t="s">
        <v>55</v>
      </c>
      <c r="AC121" s="68" t="s">
        <v>54</v>
      </c>
      <c r="AD121" s="68">
        <v>50</v>
      </c>
      <c r="AE121" s="68">
        <v>50</v>
      </c>
      <c r="AF121" s="68" t="s">
        <v>590</v>
      </c>
      <c r="AG121" s="68" t="s">
        <v>631</v>
      </c>
      <c r="AH121" s="68"/>
    </row>
    <row r="122" spans="1:34" s="44" customFormat="1" ht="82.5" customHeight="1">
      <c r="A122" s="84" t="s">
        <v>632</v>
      </c>
      <c r="B122" s="68" t="s">
        <v>633</v>
      </c>
      <c r="C122" s="83" t="str">
        <f>VLOOKUP(B122,[1]Sheet1!$B$1:$C$246,2,0)</f>
        <v>新建一层钢结构厂房400平方米</v>
      </c>
      <c r="D122" s="68" t="s">
        <v>61</v>
      </c>
      <c r="E122" s="68" t="s">
        <v>149</v>
      </c>
      <c r="F122" s="68" t="s">
        <v>634</v>
      </c>
      <c r="G122" s="68" t="s">
        <v>587</v>
      </c>
      <c r="H122" s="68" t="s">
        <v>588</v>
      </c>
      <c r="I122" s="68" t="s">
        <v>589</v>
      </c>
      <c r="J122" s="75">
        <f t="shared" si="11"/>
        <v>40</v>
      </c>
      <c r="K122" s="76">
        <f t="shared" si="12"/>
        <v>40</v>
      </c>
      <c r="L122" s="77">
        <v>0</v>
      </c>
      <c r="M122" s="77">
        <v>0</v>
      </c>
      <c r="N122" s="77">
        <v>40</v>
      </c>
      <c r="O122" s="77">
        <v>0</v>
      </c>
      <c r="P122" s="78">
        <v>0</v>
      </c>
      <c r="Q122" s="77"/>
      <c r="R122" s="77"/>
      <c r="S122" s="77"/>
      <c r="T122" s="77"/>
      <c r="U122" s="77"/>
      <c r="V122" s="77"/>
      <c r="W122" s="78"/>
      <c r="X122" s="68" t="s">
        <v>53</v>
      </c>
      <c r="Y122" s="68" t="s">
        <v>54</v>
      </c>
      <c r="Z122" s="68" t="s">
        <v>54</v>
      </c>
      <c r="AA122" s="68" t="s">
        <v>55</v>
      </c>
      <c r="AB122" s="68" t="s">
        <v>54</v>
      </c>
      <c r="AC122" s="68" t="s">
        <v>54</v>
      </c>
      <c r="AD122" s="68">
        <v>20</v>
      </c>
      <c r="AE122" s="68">
        <v>20</v>
      </c>
      <c r="AF122" s="68" t="s">
        <v>590</v>
      </c>
      <c r="AG122" s="68" t="s">
        <v>608</v>
      </c>
      <c r="AH122" s="68"/>
    </row>
    <row r="123" spans="1:34" s="44" customFormat="1" ht="78.75" customHeight="1">
      <c r="A123" s="84" t="s">
        <v>635</v>
      </c>
      <c r="B123" s="68" t="s">
        <v>636</v>
      </c>
      <c r="C123" s="83" t="str">
        <f>VLOOKUP(B123,[1]Sheet1!$B$1:$C$246,2,0)</f>
        <v>新建500平方米的香菇储藏、烘干车间</v>
      </c>
      <c r="D123" s="68" t="s">
        <v>61</v>
      </c>
      <c r="E123" s="68" t="s">
        <v>149</v>
      </c>
      <c r="F123" s="68" t="s">
        <v>634</v>
      </c>
      <c r="G123" s="68" t="s">
        <v>587</v>
      </c>
      <c r="H123" s="68" t="s">
        <v>588</v>
      </c>
      <c r="I123" s="68" t="s">
        <v>589</v>
      </c>
      <c r="J123" s="75">
        <f t="shared" si="11"/>
        <v>90</v>
      </c>
      <c r="K123" s="76">
        <f t="shared" si="12"/>
        <v>90</v>
      </c>
      <c r="L123" s="77">
        <v>0</v>
      </c>
      <c r="M123" s="77">
        <v>0</v>
      </c>
      <c r="N123" s="77">
        <v>90</v>
      </c>
      <c r="O123" s="77">
        <v>0</v>
      </c>
      <c r="P123" s="78">
        <v>0</v>
      </c>
      <c r="Q123" s="77"/>
      <c r="R123" s="77"/>
      <c r="S123" s="77"/>
      <c r="T123" s="77"/>
      <c r="U123" s="77"/>
      <c r="V123" s="77"/>
      <c r="W123" s="78"/>
      <c r="X123" s="68" t="s">
        <v>53</v>
      </c>
      <c r="Y123" s="68" t="s">
        <v>54</v>
      </c>
      <c r="Z123" s="68" t="s">
        <v>55</v>
      </c>
      <c r="AA123" s="68" t="s">
        <v>55</v>
      </c>
      <c r="AB123" s="68" t="s">
        <v>55</v>
      </c>
      <c r="AC123" s="68" t="s">
        <v>55</v>
      </c>
      <c r="AD123" s="68">
        <v>13</v>
      </c>
      <c r="AE123" s="68">
        <v>13</v>
      </c>
      <c r="AF123" s="68" t="s">
        <v>590</v>
      </c>
      <c r="AG123" s="68" t="s">
        <v>637</v>
      </c>
      <c r="AH123" s="68"/>
    </row>
    <row r="124" spans="1:34" s="44" customFormat="1" ht="79.5" customHeight="1">
      <c r="A124" s="84" t="s">
        <v>638</v>
      </c>
      <c r="B124" s="68" t="s">
        <v>639</v>
      </c>
      <c r="C124" s="83" t="s">
        <v>640</v>
      </c>
      <c r="D124" s="68" t="s">
        <v>104</v>
      </c>
      <c r="E124" s="68" t="s">
        <v>109</v>
      </c>
      <c r="F124" s="68" t="s">
        <v>634</v>
      </c>
      <c r="G124" s="68" t="s">
        <v>587</v>
      </c>
      <c r="H124" s="68" t="s">
        <v>588</v>
      </c>
      <c r="I124" s="68" t="s">
        <v>589</v>
      </c>
      <c r="J124" s="75">
        <f t="shared" si="11"/>
        <v>20</v>
      </c>
      <c r="K124" s="76">
        <f t="shared" si="12"/>
        <v>20</v>
      </c>
      <c r="L124" s="77">
        <v>0</v>
      </c>
      <c r="M124" s="77">
        <v>0</v>
      </c>
      <c r="N124" s="77">
        <v>13</v>
      </c>
      <c r="O124" s="77">
        <v>7</v>
      </c>
      <c r="P124" s="78">
        <v>0</v>
      </c>
      <c r="Q124" s="77"/>
      <c r="R124" s="77"/>
      <c r="S124" s="77"/>
      <c r="T124" s="77"/>
      <c r="U124" s="77"/>
      <c r="V124" s="77"/>
      <c r="W124" s="78"/>
      <c r="X124" s="68" t="s">
        <v>53</v>
      </c>
      <c r="Y124" s="68" t="s">
        <v>54</v>
      </c>
      <c r="Z124" s="68" t="s">
        <v>54</v>
      </c>
      <c r="AA124" s="68" t="s">
        <v>55</v>
      </c>
      <c r="AB124" s="68" t="s">
        <v>55</v>
      </c>
      <c r="AC124" s="68" t="s">
        <v>55</v>
      </c>
      <c r="AD124" s="68" t="s">
        <v>641</v>
      </c>
      <c r="AE124" s="68" t="s">
        <v>641</v>
      </c>
      <c r="AF124" s="68" t="s">
        <v>590</v>
      </c>
      <c r="AG124" s="68" t="s">
        <v>642</v>
      </c>
      <c r="AH124" s="68"/>
    </row>
    <row r="125" spans="1:34" s="44" customFormat="1" ht="66.75" customHeight="1">
      <c r="A125" s="84" t="s">
        <v>643</v>
      </c>
      <c r="B125" s="68" t="s">
        <v>644</v>
      </c>
      <c r="C125" s="83" t="str">
        <f>VLOOKUP(B125,[1]Sheet1!$B$1:$C$246,2,0)</f>
        <v>新建986.82平方米二层钢结构主体厂房</v>
      </c>
      <c r="D125" s="68" t="s">
        <v>104</v>
      </c>
      <c r="E125" s="68" t="s">
        <v>277</v>
      </c>
      <c r="F125" s="68" t="s">
        <v>634</v>
      </c>
      <c r="G125" s="68" t="s">
        <v>587</v>
      </c>
      <c r="H125" s="68" t="s">
        <v>588</v>
      </c>
      <c r="I125" s="68" t="s">
        <v>589</v>
      </c>
      <c r="J125" s="75">
        <f t="shared" si="11"/>
        <v>170</v>
      </c>
      <c r="K125" s="76">
        <f t="shared" si="12"/>
        <v>170</v>
      </c>
      <c r="L125" s="77">
        <v>0</v>
      </c>
      <c r="M125" s="77">
        <v>0</v>
      </c>
      <c r="N125" s="77">
        <v>170</v>
      </c>
      <c r="O125" s="77">
        <v>0</v>
      </c>
      <c r="P125" s="78">
        <v>0</v>
      </c>
      <c r="Q125" s="77"/>
      <c r="R125" s="77"/>
      <c r="S125" s="77"/>
      <c r="T125" s="77"/>
      <c r="U125" s="77"/>
      <c r="V125" s="77"/>
      <c r="W125" s="78"/>
      <c r="X125" s="68" t="s">
        <v>53</v>
      </c>
      <c r="Y125" s="68" t="s">
        <v>54</v>
      </c>
      <c r="Z125" s="68" t="s">
        <v>55</v>
      </c>
      <c r="AA125" s="68" t="s">
        <v>55</v>
      </c>
      <c r="AB125" s="68" t="s">
        <v>55</v>
      </c>
      <c r="AC125" s="68" t="s">
        <v>54</v>
      </c>
      <c r="AD125" s="68" t="s">
        <v>645</v>
      </c>
      <c r="AE125" s="68" t="s">
        <v>645</v>
      </c>
      <c r="AF125" s="68" t="s">
        <v>590</v>
      </c>
      <c r="AG125" s="68" t="s">
        <v>646</v>
      </c>
      <c r="AH125" s="68"/>
    </row>
    <row r="126" spans="1:34" s="44" customFormat="1" ht="65.25" customHeight="1">
      <c r="A126" s="84" t="s">
        <v>647</v>
      </c>
      <c r="B126" s="68" t="s">
        <v>648</v>
      </c>
      <c r="C126" s="83" t="str">
        <f>VLOOKUP(B126,[1]Sheet1!$B$1:$C$246,2,0)</f>
        <v>新建一层600平方米、钢结构厂房</v>
      </c>
      <c r="D126" s="68" t="s">
        <v>61</v>
      </c>
      <c r="E126" s="68" t="s">
        <v>649</v>
      </c>
      <c r="F126" s="68" t="s">
        <v>634</v>
      </c>
      <c r="G126" s="68" t="s">
        <v>587</v>
      </c>
      <c r="H126" s="68" t="s">
        <v>588</v>
      </c>
      <c r="I126" s="68" t="s">
        <v>589</v>
      </c>
      <c r="J126" s="75">
        <f t="shared" si="11"/>
        <v>20</v>
      </c>
      <c r="K126" s="76">
        <f t="shared" si="12"/>
        <v>20</v>
      </c>
      <c r="L126" s="77">
        <v>0</v>
      </c>
      <c r="M126" s="77">
        <v>0</v>
      </c>
      <c r="N126" s="77">
        <v>20</v>
      </c>
      <c r="O126" s="77">
        <v>0</v>
      </c>
      <c r="P126" s="78">
        <v>0</v>
      </c>
      <c r="Q126" s="77"/>
      <c r="R126" s="77"/>
      <c r="S126" s="77"/>
      <c r="T126" s="77"/>
      <c r="U126" s="77"/>
      <c r="V126" s="77"/>
      <c r="W126" s="78"/>
      <c r="X126" s="68" t="s">
        <v>53</v>
      </c>
      <c r="Y126" s="68" t="s">
        <v>54</v>
      </c>
      <c r="Z126" s="68" t="s">
        <v>55</v>
      </c>
      <c r="AA126" s="68" t="s">
        <v>55</v>
      </c>
      <c r="AB126" s="68" t="s">
        <v>55</v>
      </c>
      <c r="AC126" s="68" t="s">
        <v>55</v>
      </c>
      <c r="AD126" s="68" t="s">
        <v>650</v>
      </c>
      <c r="AE126" s="68" t="s">
        <v>650</v>
      </c>
      <c r="AF126" s="68" t="s">
        <v>590</v>
      </c>
      <c r="AG126" s="68" t="s">
        <v>651</v>
      </c>
      <c r="AH126" s="68"/>
    </row>
    <row r="127" spans="1:34" s="44" customFormat="1" ht="99" customHeight="1">
      <c r="A127" s="84" t="s">
        <v>652</v>
      </c>
      <c r="B127" s="68" t="s">
        <v>653</v>
      </c>
      <c r="C127" s="83" t="s">
        <v>654</v>
      </c>
      <c r="D127" s="68" t="s">
        <v>74</v>
      </c>
      <c r="E127" s="68" t="s">
        <v>75</v>
      </c>
      <c r="F127" s="68" t="s">
        <v>634</v>
      </c>
      <c r="G127" s="68" t="s">
        <v>587</v>
      </c>
      <c r="H127" s="68" t="s">
        <v>588</v>
      </c>
      <c r="I127" s="68" t="s">
        <v>589</v>
      </c>
      <c r="J127" s="75">
        <f t="shared" si="11"/>
        <v>80</v>
      </c>
      <c r="K127" s="76">
        <f t="shared" si="12"/>
        <v>50</v>
      </c>
      <c r="L127" s="77">
        <v>0</v>
      </c>
      <c r="M127" s="77">
        <v>0</v>
      </c>
      <c r="N127" s="77">
        <v>0</v>
      </c>
      <c r="O127" s="77">
        <v>50</v>
      </c>
      <c r="P127" s="78">
        <v>0</v>
      </c>
      <c r="Q127" s="77"/>
      <c r="R127" s="77"/>
      <c r="S127" s="77"/>
      <c r="T127" s="77">
        <v>30</v>
      </c>
      <c r="U127" s="77"/>
      <c r="V127" s="77"/>
      <c r="W127" s="78"/>
      <c r="X127" s="68" t="s">
        <v>53</v>
      </c>
      <c r="Y127" s="68" t="s">
        <v>54</v>
      </c>
      <c r="Z127" s="68" t="s">
        <v>54</v>
      </c>
      <c r="AA127" s="68" t="s">
        <v>55</v>
      </c>
      <c r="AB127" s="68" t="s">
        <v>54</v>
      </c>
      <c r="AC127" s="68" t="s">
        <v>55</v>
      </c>
      <c r="AD127" s="68">
        <v>50</v>
      </c>
      <c r="AE127" s="68">
        <v>50</v>
      </c>
      <c r="AF127" s="68" t="s">
        <v>590</v>
      </c>
      <c r="AG127" s="68" t="s">
        <v>655</v>
      </c>
      <c r="AH127" s="68"/>
    </row>
    <row r="128" spans="1:34" s="44" customFormat="1" ht="45" customHeight="1">
      <c r="A128" s="145" t="s">
        <v>656</v>
      </c>
      <c r="B128" s="68" t="s">
        <v>657</v>
      </c>
      <c r="C128" s="83" t="str">
        <f>VLOOKUP(B128,[1]Sheet1!$B$1:$C$246,2,0)</f>
        <v>石柱镇、关庄镇、照金镇368户贫困户发展产业</v>
      </c>
      <c r="D128" s="68" t="s">
        <v>658</v>
      </c>
      <c r="E128" s="68"/>
      <c r="F128" s="68">
        <v>2019</v>
      </c>
      <c r="G128" s="68" t="s">
        <v>190</v>
      </c>
      <c r="H128" s="68" t="s">
        <v>659</v>
      </c>
      <c r="I128" s="68">
        <v>13509195385</v>
      </c>
      <c r="J128" s="75">
        <f t="shared" si="11"/>
        <v>191.5</v>
      </c>
      <c r="K128" s="76">
        <f t="shared" si="12"/>
        <v>191.5</v>
      </c>
      <c r="L128" s="77">
        <v>0</v>
      </c>
      <c r="M128" s="77">
        <v>191.5</v>
      </c>
      <c r="N128" s="77">
        <v>0</v>
      </c>
      <c r="O128" s="77">
        <v>0</v>
      </c>
      <c r="P128" s="78">
        <v>0</v>
      </c>
      <c r="Q128" s="77"/>
      <c r="R128" s="77"/>
      <c r="S128" s="77"/>
      <c r="T128" s="77"/>
      <c r="U128" s="77"/>
      <c r="V128" s="77"/>
      <c r="W128" s="78"/>
      <c r="X128" s="68" t="s">
        <v>53</v>
      </c>
      <c r="Y128" s="68" t="s">
        <v>54</v>
      </c>
      <c r="Z128" s="68" t="s">
        <v>54</v>
      </c>
      <c r="AA128" s="68" t="s">
        <v>54</v>
      </c>
      <c r="AB128" s="68" t="s">
        <v>54</v>
      </c>
      <c r="AC128" s="68" t="s">
        <v>55</v>
      </c>
      <c r="AD128" s="68" t="s">
        <v>660</v>
      </c>
      <c r="AE128" s="68" t="s">
        <v>660</v>
      </c>
      <c r="AF128" s="68" t="s">
        <v>419</v>
      </c>
      <c r="AG128" s="68" t="s">
        <v>661</v>
      </c>
      <c r="AH128" s="68"/>
    </row>
    <row r="129" spans="1:34" s="44" customFormat="1" ht="45" customHeight="1">
      <c r="A129" s="145" t="s">
        <v>662</v>
      </c>
      <c r="B129" s="68" t="s">
        <v>663</v>
      </c>
      <c r="C129" s="83" t="str">
        <f>VLOOKUP(B129,[1]Sheet1!$B$1:$C$246,2,0)</f>
        <v>入股到铜川市鸿伟实业股份有限公司实施标准化兔舍建设20栋，带动贫困户增收</v>
      </c>
      <c r="D129" s="68" t="s">
        <v>368</v>
      </c>
      <c r="E129" s="68" t="s">
        <v>664</v>
      </c>
      <c r="F129" s="68">
        <v>2019</v>
      </c>
      <c r="G129" s="68" t="s">
        <v>190</v>
      </c>
      <c r="H129" s="68" t="s">
        <v>665</v>
      </c>
      <c r="I129" s="68">
        <v>13571572358</v>
      </c>
      <c r="J129" s="75">
        <f t="shared" si="11"/>
        <v>100</v>
      </c>
      <c r="K129" s="76">
        <f t="shared" si="12"/>
        <v>100</v>
      </c>
      <c r="L129" s="77">
        <v>100</v>
      </c>
      <c r="M129" s="77">
        <v>0</v>
      </c>
      <c r="N129" s="77">
        <v>0</v>
      </c>
      <c r="O129" s="77">
        <v>0</v>
      </c>
      <c r="P129" s="78">
        <v>0</v>
      </c>
      <c r="Q129" s="77"/>
      <c r="R129" s="77"/>
      <c r="S129" s="77"/>
      <c r="T129" s="77"/>
      <c r="U129" s="77"/>
      <c r="V129" s="77"/>
      <c r="W129" s="78"/>
      <c r="X129" s="68" t="s">
        <v>192</v>
      </c>
      <c r="Y129" s="68" t="s">
        <v>54</v>
      </c>
      <c r="Z129" s="68" t="s">
        <v>55</v>
      </c>
      <c r="AA129" s="68" t="s">
        <v>54</v>
      </c>
      <c r="AB129" s="68" t="s">
        <v>54</v>
      </c>
      <c r="AC129" s="68" t="s">
        <v>55</v>
      </c>
      <c r="AD129" s="68" t="s">
        <v>666</v>
      </c>
      <c r="AE129" s="68" t="s">
        <v>666</v>
      </c>
      <c r="AF129" s="68" t="s">
        <v>393</v>
      </c>
      <c r="AG129" s="68" t="s">
        <v>667</v>
      </c>
      <c r="AH129" s="68"/>
    </row>
    <row r="130" spans="1:34" s="44" customFormat="1" ht="81" customHeight="1">
      <c r="A130" s="145" t="s">
        <v>668</v>
      </c>
      <c r="B130" s="68" t="s">
        <v>669</v>
      </c>
      <c r="C130" s="83" t="str">
        <f>VLOOKUP(B130,[1]Sheet1!$B$1:$C$246,2,0)</f>
        <v>入股到铜川市鸿伟实业股份有限公司实施标准化兔舍建设20栋，带动贫困户增收</v>
      </c>
      <c r="D130" s="68" t="s">
        <v>368</v>
      </c>
      <c r="E130" s="68" t="s">
        <v>670</v>
      </c>
      <c r="F130" s="68">
        <v>2019</v>
      </c>
      <c r="G130" s="68" t="s">
        <v>190</v>
      </c>
      <c r="H130" s="68" t="s">
        <v>671</v>
      </c>
      <c r="I130" s="68">
        <v>13992993018</v>
      </c>
      <c r="J130" s="75">
        <f t="shared" si="11"/>
        <v>100</v>
      </c>
      <c r="K130" s="76">
        <f t="shared" si="12"/>
        <v>100</v>
      </c>
      <c r="L130" s="77">
        <v>100</v>
      </c>
      <c r="M130" s="77">
        <v>0</v>
      </c>
      <c r="N130" s="77">
        <v>0</v>
      </c>
      <c r="O130" s="77">
        <v>0</v>
      </c>
      <c r="P130" s="78">
        <v>0</v>
      </c>
      <c r="Q130" s="77"/>
      <c r="R130" s="77"/>
      <c r="S130" s="77"/>
      <c r="T130" s="77"/>
      <c r="U130" s="77"/>
      <c r="V130" s="77"/>
      <c r="W130" s="78"/>
      <c r="X130" s="68" t="s">
        <v>192</v>
      </c>
      <c r="Y130" s="68" t="s">
        <v>54</v>
      </c>
      <c r="Z130" s="68" t="s">
        <v>55</v>
      </c>
      <c r="AA130" s="68" t="s">
        <v>54</v>
      </c>
      <c r="AB130" s="68" t="s">
        <v>54</v>
      </c>
      <c r="AC130" s="68" t="s">
        <v>55</v>
      </c>
      <c r="AD130" s="68" t="s">
        <v>672</v>
      </c>
      <c r="AE130" s="68" t="s">
        <v>673</v>
      </c>
      <c r="AF130" s="68" t="s">
        <v>393</v>
      </c>
      <c r="AG130" s="68" t="s">
        <v>667</v>
      </c>
      <c r="AH130" s="68"/>
    </row>
    <row r="131" spans="1:34" s="44" customFormat="1" ht="82.5" customHeight="1">
      <c r="A131" s="145" t="s">
        <v>674</v>
      </c>
      <c r="B131" s="68" t="s">
        <v>675</v>
      </c>
      <c r="C131" s="83" t="str">
        <f>VLOOKUP(B131,[1]Sheet1!$B$1:$C$246,2,0)</f>
        <v>入股到铜川市鸿伟实业股份有限公司实施标准化兔舍建设20栋，带动贫困户增收</v>
      </c>
      <c r="D131" s="68" t="s">
        <v>67</v>
      </c>
      <c r="E131" s="68" t="s">
        <v>477</v>
      </c>
      <c r="F131" s="68">
        <v>2019</v>
      </c>
      <c r="G131" s="68" t="s">
        <v>190</v>
      </c>
      <c r="H131" s="68" t="s">
        <v>478</v>
      </c>
      <c r="I131" s="68">
        <v>13309190001</v>
      </c>
      <c r="J131" s="75">
        <f t="shared" si="11"/>
        <v>100</v>
      </c>
      <c r="K131" s="76">
        <f t="shared" si="12"/>
        <v>100</v>
      </c>
      <c r="L131" s="77">
        <v>100</v>
      </c>
      <c r="M131" s="77">
        <v>0</v>
      </c>
      <c r="N131" s="77">
        <v>0</v>
      </c>
      <c r="O131" s="77">
        <v>0</v>
      </c>
      <c r="P131" s="78">
        <v>0</v>
      </c>
      <c r="Q131" s="77"/>
      <c r="R131" s="77"/>
      <c r="S131" s="77"/>
      <c r="T131" s="77"/>
      <c r="U131" s="77"/>
      <c r="V131" s="77"/>
      <c r="W131" s="78"/>
      <c r="X131" s="68" t="s">
        <v>192</v>
      </c>
      <c r="Y131" s="68" t="s">
        <v>54</v>
      </c>
      <c r="Z131" s="68" t="s">
        <v>55</v>
      </c>
      <c r="AA131" s="68" t="s">
        <v>54</v>
      </c>
      <c r="AB131" s="68" t="s">
        <v>54</v>
      </c>
      <c r="AC131" s="68" t="s">
        <v>55</v>
      </c>
      <c r="AD131" s="68" t="s">
        <v>676</v>
      </c>
      <c r="AE131" s="68" t="s">
        <v>677</v>
      </c>
      <c r="AF131" s="68" t="s">
        <v>393</v>
      </c>
      <c r="AG131" s="68" t="s">
        <v>667</v>
      </c>
      <c r="AH131" s="68"/>
    </row>
    <row r="132" spans="1:34" s="44" customFormat="1" ht="67.5" customHeight="1">
      <c r="A132" s="145" t="s">
        <v>678</v>
      </c>
      <c r="B132" s="68" t="s">
        <v>679</v>
      </c>
      <c r="C132" s="83" t="str">
        <f>VLOOKUP(B132,[1]Sheet1!$B$1:$C$246,2,0)</f>
        <v>入股到铜川市鸿伟实业股份有限公司实施标准化兔舍建设20栋，带动贫困户增收</v>
      </c>
      <c r="D132" s="68" t="s">
        <v>67</v>
      </c>
      <c r="E132" s="68" t="s">
        <v>68</v>
      </c>
      <c r="F132" s="68">
        <v>2019</v>
      </c>
      <c r="G132" s="68" t="s">
        <v>190</v>
      </c>
      <c r="H132" s="68" t="s">
        <v>680</v>
      </c>
      <c r="I132" s="68">
        <v>15891603996</v>
      </c>
      <c r="J132" s="75">
        <f t="shared" si="11"/>
        <v>50</v>
      </c>
      <c r="K132" s="76">
        <f t="shared" si="12"/>
        <v>50</v>
      </c>
      <c r="L132" s="77">
        <v>50</v>
      </c>
      <c r="M132" s="77">
        <v>0</v>
      </c>
      <c r="N132" s="77">
        <v>0</v>
      </c>
      <c r="O132" s="77">
        <v>0</v>
      </c>
      <c r="P132" s="78">
        <v>0</v>
      </c>
      <c r="Q132" s="77"/>
      <c r="R132" s="77"/>
      <c r="S132" s="77"/>
      <c r="T132" s="77"/>
      <c r="U132" s="77"/>
      <c r="V132" s="77"/>
      <c r="W132" s="78"/>
      <c r="X132" s="68" t="s">
        <v>192</v>
      </c>
      <c r="Y132" s="68" t="s">
        <v>54</v>
      </c>
      <c r="Z132" s="68" t="s">
        <v>55</v>
      </c>
      <c r="AA132" s="68" t="s">
        <v>54</v>
      </c>
      <c r="AB132" s="68" t="s">
        <v>54</v>
      </c>
      <c r="AC132" s="68" t="s">
        <v>55</v>
      </c>
      <c r="AD132" s="68" t="s">
        <v>681</v>
      </c>
      <c r="AE132" s="68" t="s">
        <v>682</v>
      </c>
      <c r="AF132" s="68" t="s">
        <v>393</v>
      </c>
      <c r="AG132" s="68" t="s">
        <v>683</v>
      </c>
      <c r="AH132" s="68"/>
    </row>
    <row r="133" spans="1:34" s="44" customFormat="1" ht="45" customHeight="1">
      <c r="A133" s="145" t="s">
        <v>684</v>
      </c>
      <c r="B133" s="68" t="s">
        <v>685</v>
      </c>
      <c r="C133" s="83" t="str">
        <f>VLOOKUP(B133,[1]Sheet1!$B$1:$C$246,2,0)</f>
        <v>入股到铜川市鸿伟实业股份有限公司实施标准化兔舍建设20栋，带动贫困户增收</v>
      </c>
      <c r="D133" s="68" t="s">
        <v>136</v>
      </c>
      <c r="E133" s="68" t="s">
        <v>297</v>
      </c>
      <c r="F133" s="68">
        <v>2019</v>
      </c>
      <c r="G133" s="68" t="s">
        <v>190</v>
      </c>
      <c r="H133" s="68" t="s">
        <v>298</v>
      </c>
      <c r="I133" s="68">
        <v>13509193258</v>
      </c>
      <c r="J133" s="75">
        <f t="shared" si="11"/>
        <v>50</v>
      </c>
      <c r="K133" s="76">
        <f t="shared" si="12"/>
        <v>50</v>
      </c>
      <c r="L133" s="77">
        <v>0</v>
      </c>
      <c r="M133" s="77">
        <v>50</v>
      </c>
      <c r="N133" s="77">
        <v>0</v>
      </c>
      <c r="O133" s="77">
        <v>0</v>
      </c>
      <c r="P133" s="78">
        <v>0</v>
      </c>
      <c r="Q133" s="77"/>
      <c r="R133" s="77"/>
      <c r="S133" s="77"/>
      <c r="T133" s="77"/>
      <c r="U133" s="77"/>
      <c r="V133" s="77"/>
      <c r="W133" s="78"/>
      <c r="X133" s="68" t="s">
        <v>192</v>
      </c>
      <c r="Y133" s="68" t="s">
        <v>54</v>
      </c>
      <c r="Z133" s="68" t="s">
        <v>55</v>
      </c>
      <c r="AA133" s="68" t="s">
        <v>54</v>
      </c>
      <c r="AB133" s="68" t="s">
        <v>54</v>
      </c>
      <c r="AC133" s="68" t="s">
        <v>55</v>
      </c>
      <c r="AD133" s="68" t="s">
        <v>446</v>
      </c>
      <c r="AE133" s="68" t="s">
        <v>686</v>
      </c>
      <c r="AF133" s="68" t="s">
        <v>393</v>
      </c>
      <c r="AG133" s="68" t="s">
        <v>683</v>
      </c>
      <c r="AH133" s="68"/>
    </row>
    <row r="134" spans="1:34" s="44" customFormat="1" ht="45" customHeight="1">
      <c r="A134" s="145" t="s">
        <v>687</v>
      </c>
      <c r="B134" s="68" t="s">
        <v>688</v>
      </c>
      <c r="C134" s="83" t="str">
        <f>VLOOKUP(B134,[1]Sheet1!$B$1:$C$246,2,0)</f>
        <v>入股到铜川市鸿伟实业股份有限公司实施标准化兔舍建设20栋，带动贫困户增收</v>
      </c>
      <c r="D134" s="68" t="s">
        <v>136</v>
      </c>
      <c r="E134" s="68" t="s">
        <v>333</v>
      </c>
      <c r="F134" s="68">
        <v>2019</v>
      </c>
      <c r="G134" s="68" t="s">
        <v>190</v>
      </c>
      <c r="H134" s="68" t="s">
        <v>334</v>
      </c>
      <c r="I134" s="68">
        <v>13992943638</v>
      </c>
      <c r="J134" s="75">
        <f t="shared" si="11"/>
        <v>50</v>
      </c>
      <c r="K134" s="76">
        <f t="shared" si="12"/>
        <v>50</v>
      </c>
      <c r="L134" s="77">
        <v>50</v>
      </c>
      <c r="M134" s="77">
        <v>0</v>
      </c>
      <c r="N134" s="77">
        <v>0</v>
      </c>
      <c r="O134" s="77">
        <v>0</v>
      </c>
      <c r="P134" s="78">
        <v>0</v>
      </c>
      <c r="Q134" s="77"/>
      <c r="R134" s="77"/>
      <c r="S134" s="77"/>
      <c r="T134" s="77"/>
      <c r="U134" s="77"/>
      <c r="V134" s="77"/>
      <c r="W134" s="78"/>
      <c r="X134" s="68" t="s">
        <v>192</v>
      </c>
      <c r="Y134" s="68" t="s">
        <v>54</v>
      </c>
      <c r="Z134" s="68" t="s">
        <v>55</v>
      </c>
      <c r="AA134" s="68" t="s">
        <v>54</v>
      </c>
      <c r="AB134" s="68" t="s">
        <v>54</v>
      </c>
      <c r="AC134" s="68" t="s">
        <v>55</v>
      </c>
      <c r="AD134" s="68" t="s">
        <v>335</v>
      </c>
      <c r="AE134" s="68" t="s">
        <v>689</v>
      </c>
      <c r="AF134" s="68" t="s">
        <v>393</v>
      </c>
      <c r="AG134" s="68" t="s">
        <v>683</v>
      </c>
      <c r="AH134" s="68"/>
    </row>
    <row r="135" spans="1:34" s="44" customFormat="1" ht="45" customHeight="1">
      <c r="A135" s="145" t="s">
        <v>690</v>
      </c>
      <c r="B135" s="68" t="s">
        <v>691</v>
      </c>
      <c r="C135" s="83" t="str">
        <f>VLOOKUP(B135,[1]Sheet1!$B$1:$C$246,2,0)</f>
        <v>资金变股金，入股到铜川市鸿伟实业股份有限公司壮大村集体经济，带动贫困户增收</v>
      </c>
      <c r="D135" s="68" t="s">
        <v>136</v>
      </c>
      <c r="E135" s="68" t="s">
        <v>516</v>
      </c>
      <c r="F135" s="68">
        <v>2019</v>
      </c>
      <c r="G135" s="68" t="s">
        <v>190</v>
      </c>
      <c r="H135" s="68" t="s">
        <v>692</v>
      </c>
      <c r="I135" s="68">
        <v>13571565996</v>
      </c>
      <c r="J135" s="75">
        <f t="shared" si="11"/>
        <v>50</v>
      </c>
      <c r="K135" s="76">
        <f t="shared" si="12"/>
        <v>50</v>
      </c>
      <c r="L135" s="77">
        <v>50</v>
      </c>
      <c r="M135" s="77">
        <v>0</v>
      </c>
      <c r="N135" s="77">
        <v>0</v>
      </c>
      <c r="O135" s="77">
        <v>0</v>
      </c>
      <c r="P135" s="78">
        <v>0</v>
      </c>
      <c r="Q135" s="77"/>
      <c r="R135" s="77"/>
      <c r="S135" s="77"/>
      <c r="T135" s="77"/>
      <c r="U135" s="77"/>
      <c r="V135" s="77"/>
      <c r="W135" s="78"/>
      <c r="X135" s="68" t="s">
        <v>192</v>
      </c>
      <c r="Y135" s="68" t="s">
        <v>54</v>
      </c>
      <c r="Z135" s="68" t="s">
        <v>55</v>
      </c>
      <c r="AA135" s="68" t="s">
        <v>54</v>
      </c>
      <c r="AB135" s="68" t="s">
        <v>54</v>
      </c>
      <c r="AC135" s="68" t="s">
        <v>55</v>
      </c>
      <c r="AD135" s="68" t="s">
        <v>693</v>
      </c>
      <c r="AE135" s="68" t="s">
        <v>693</v>
      </c>
      <c r="AF135" s="68" t="s">
        <v>393</v>
      </c>
      <c r="AG135" s="68" t="s">
        <v>683</v>
      </c>
      <c r="AH135" s="68"/>
    </row>
    <row r="136" spans="1:34" s="44" customFormat="1" ht="45" customHeight="1">
      <c r="A136" s="145" t="s">
        <v>694</v>
      </c>
      <c r="B136" s="68" t="s">
        <v>695</v>
      </c>
      <c r="C136" s="83" t="str">
        <f>VLOOKUP(B136,[1]Sheet1!$B$1:$C$246,2,0)</f>
        <v>入股到铜川市鸿伟实业股份有限公司实施标准化兔舍建设20栋，带动贫困户增收</v>
      </c>
      <c r="D136" s="68" t="s">
        <v>104</v>
      </c>
      <c r="E136" s="68" t="s">
        <v>696</v>
      </c>
      <c r="F136" s="68">
        <v>2019</v>
      </c>
      <c r="G136" s="68" t="s">
        <v>190</v>
      </c>
      <c r="H136" s="68" t="s">
        <v>697</v>
      </c>
      <c r="I136" s="68">
        <v>15109191899</v>
      </c>
      <c r="J136" s="75">
        <f t="shared" si="11"/>
        <v>100</v>
      </c>
      <c r="K136" s="76">
        <f t="shared" si="12"/>
        <v>100</v>
      </c>
      <c r="L136" s="77">
        <v>77.5</v>
      </c>
      <c r="M136" s="77">
        <v>22.5</v>
      </c>
      <c r="N136" s="77">
        <v>0</v>
      </c>
      <c r="O136" s="77">
        <v>0</v>
      </c>
      <c r="P136" s="78">
        <v>0</v>
      </c>
      <c r="Q136" s="77"/>
      <c r="R136" s="77"/>
      <c r="S136" s="77"/>
      <c r="T136" s="77"/>
      <c r="U136" s="77"/>
      <c r="V136" s="77"/>
      <c r="W136" s="78"/>
      <c r="X136" s="68" t="s">
        <v>192</v>
      </c>
      <c r="Y136" s="68" t="s">
        <v>54</v>
      </c>
      <c r="Z136" s="68" t="s">
        <v>55</v>
      </c>
      <c r="AA136" s="68" t="s">
        <v>54</v>
      </c>
      <c r="AB136" s="68" t="s">
        <v>54</v>
      </c>
      <c r="AC136" s="68" t="s">
        <v>55</v>
      </c>
      <c r="AD136" s="68" t="s">
        <v>698</v>
      </c>
      <c r="AE136" s="68" t="s">
        <v>699</v>
      </c>
      <c r="AF136" s="68" t="s">
        <v>393</v>
      </c>
      <c r="AG136" s="68" t="s">
        <v>667</v>
      </c>
      <c r="AH136" s="68"/>
    </row>
    <row r="137" spans="1:34" s="44" customFormat="1" ht="45" customHeight="1">
      <c r="A137" s="145" t="s">
        <v>700</v>
      </c>
      <c r="B137" s="68" t="s">
        <v>701</v>
      </c>
      <c r="C137" s="83" t="str">
        <f>VLOOKUP(B137,[1]Sheet1!$B$1:$C$246,2,0)</f>
        <v>产业资金投入铜川市海升现代农业有限公司，享受收益，壮大村集体经济</v>
      </c>
      <c r="D137" s="68" t="s">
        <v>113</v>
      </c>
      <c r="E137" s="68" t="s">
        <v>114</v>
      </c>
      <c r="F137" s="68">
        <v>2019</v>
      </c>
      <c r="G137" s="68" t="s">
        <v>190</v>
      </c>
      <c r="H137" s="68" t="s">
        <v>116</v>
      </c>
      <c r="I137" s="68">
        <v>13991584318</v>
      </c>
      <c r="J137" s="75">
        <f>K137+P137+Q137+R137+S137+T137+U137+V137+W137</f>
        <v>140</v>
      </c>
      <c r="K137" s="76">
        <f>SUM(L137:O137)</f>
        <v>140</v>
      </c>
      <c r="L137" s="77">
        <v>140</v>
      </c>
      <c r="M137" s="77">
        <v>0</v>
      </c>
      <c r="N137" s="77">
        <v>0</v>
      </c>
      <c r="O137" s="77">
        <v>0</v>
      </c>
      <c r="P137" s="78"/>
      <c r="Q137" s="77"/>
      <c r="R137" s="77"/>
      <c r="S137" s="77"/>
      <c r="T137" s="77"/>
      <c r="U137" s="77"/>
      <c r="V137" s="77"/>
      <c r="W137" s="78"/>
      <c r="X137" s="68" t="s">
        <v>192</v>
      </c>
      <c r="Y137" s="68" t="s">
        <v>54</v>
      </c>
      <c r="Z137" s="68" t="s">
        <v>55</v>
      </c>
      <c r="AA137" s="68" t="s">
        <v>54</v>
      </c>
      <c r="AB137" s="68" t="s">
        <v>54</v>
      </c>
      <c r="AC137" s="68" t="s">
        <v>55</v>
      </c>
      <c r="AD137" s="68" t="s">
        <v>702</v>
      </c>
      <c r="AE137" s="68" t="s">
        <v>702</v>
      </c>
      <c r="AF137" s="68" t="s">
        <v>393</v>
      </c>
      <c r="AG137" s="68" t="s">
        <v>703</v>
      </c>
      <c r="AH137" s="68"/>
    </row>
    <row r="138" spans="1:34" s="44" customFormat="1" ht="45" customHeight="1">
      <c r="A138" s="145" t="s">
        <v>704</v>
      </c>
      <c r="B138" s="68" t="s">
        <v>705</v>
      </c>
      <c r="C138" s="83" t="str">
        <f>VLOOKUP(B138,[1]Sheet1!$B$1:$C$246,2,0)</f>
        <v>产业资金投入铜川市海升现代农业有限公司，享受收益，壮大村集体经济</v>
      </c>
      <c r="D138" s="68" t="s">
        <v>113</v>
      </c>
      <c r="E138" s="68" t="s">
        <v>408</v>
      </c>
      <c r="F138" s="68">
        <v>2019</v>
      </c>
      <c r="G138" s="68" t="s">
        <v>190</v>
      </c>
      <c r="H138" s="68" t="s">
        <v>124</v>
      </c>
      <c r="I138" s="68">
        <v>1399194230</v>
      </c>
      <c r="J138" s="75">
        <f>K138+P138+Q138+R138+S138+T138+U138+V138+W138</f>
        <v>90</v>
      </c>
      <c r="K138" s="76">
        <f>SUM(L138:O138)</f>
        <v>0</v>
      </c>
      <c r="L138" s="77">
        <v>0</v>
      </c>
      <c r="M138" s="77">
        <v>0</v>
      </c>
      <c r="N138" s="77">
        <v>0</v>
      </c>
      <c r="O138" s="77">
        <v>0</v>
      </c>
      <c r="P138" s="78">
        <v>90</v>
      </c>
      <c r="Q138" s="77"/>
      <c r="R138" s="77"/>
      <c r="S138" s="77"/>
      <c r="T138" s="77"/>
      <c r="U138" s="77"/>
      <c r="V138" s="77"/>
      <c r="W138" s="78"/>
      <c r="X138" s="68" t="s">
        <v>192</v>
      </c>
      <c r="Y138" s="68" t="s">
        <v>54</v>
      </c>
      <c r="Z138" s="68" t="s">
        <v>55</v>
      </c>
      <c r="AA138" s="68" t="s">
        <v>54</v>
      </c>
      <c r="AB138" s="68" t="s">
        <v>54</v>
      </c>
      <c r="AC138" s="68" t="s">
        <v>55</v>
      </c>
      <c r="AD138" s="68" t="s">
        <v>706</v>
      </c>
      <c r="AE138" s="68" t="s">
        <v>706</v>
      </c>
      <c r="AF138" s="68" t="s">
        <v>393</v>
      </c>
      <c r="AG138" s="68" t="s">
        <v>707</v>
      </c>
      <c r="AH138" s="68"/>
    </row>
    <row r="139" spans="1:34" s="44" customFormat="1" ht="83.25" customHeight="1">
      <c r="A139" s="145" t="s">
        <v>708</v>
      </c>
      <c r="B139" s="68" t="s">
        <v>709</v>
      </c>
      <c r="C139" s="83" t="str">
        <f>VLOOKUP(B139,[1]Sheet1!$B$1:$C$246,2,0)</f>
        <v>产业资金投入铜川市海升现代农业有限公司，享受收益，壮大村集体经济</v>
      </c>
      <c r="D139" s="68" t="s">
        <v>113</v>
      </c>
      <c r="E139" s="68" t="s">
        <v>216</v>
      </c>
      <c r="F139" s="68">
        <v>2019</v>
      </c>
      <c r="G139" s="68" t="s">
        <v>190</v>
      </c>
      <c r="H139" s="68" t="s">
        <v>217</v>
      </c>
      <c r="I139" s="68">
        <v>13571408138</v>
      </c>
      <c r="J139" s="75">
        <f>K139+P139+Q139+R139+S139+T139+U139+V139+W139</f>
        <v>130</v>
      </c>
      <c r="K139" s="76">
        <f>SUM(L139:O139)</f>
        <v>130</v>
      </c>
      <c r="L139" s="77">
        <v>130</v>
      </c>
      <c r="M139" s="77">
        <v>0</v>
      </c>
      <c r="N139" s="77">
        <v>0</v>
      </c>
      <c r="O139" s="77">
        <v>0</v>
      </c>
      <c r="P139" s="78"/>
      <c r="Q139" s="77"/>
      <c r="R139" s="77"/>
      <c r="S139" s="77"/>
      <c r="T139" s="77"/>
      <c r="U139" s="77"/>
      <c r="V139" s="77"/>
      <c r="W139" s="78"/>
      <c r="X139" s="68" t="s">
        <v>192</v>
      </c>
      <c r="Y139" s="68" t="s">
        <v>54</v>
      </c>
      <c r="Z139" s="68" t="s">
        <v>55</v>
      </c>
      <c r="AA139" s="68" t="s">
        <v>54</v>
      </c>
      <c r="AB139" s="68" t="s">
        <v>54</v>
      </c>
      <c r="AC139" s="68" t="s">
        <v>55</v>
      </c>
      <c r="AD139" s="68" t="s">
        <v>710</v>
      </c>
      <c r="AE139" s="68" t="s">
        <v>710</v>
      </c>
      <c r="AF139" s="68" t="s">
        <v>393</v>
      </c>
      <c r="AG139" s="68" t="s">
        <v>711</v>
      </c>
      <c r="AH139" s="68"/>
    </row>
    <row r="140" spans="1:34" s="44" customFormat="1" ht="73.5" customHeight="1">
      <c r="A140" s="145" t="s">
        <v>712</v>
      </c>
      <c r="B140" s="68" t="s">
        <v>713</v>
      </c>
      <c r="C140" s="83" t="str">
        <f>VLOOKUP(B140,[1]Sheet1!$B$1:$C$246,2,0)</f>
        <v>产业资金投入铜川市海升现代农业有限公司，享受收益，壮大村集体经济</v>
      </c>
      <c r="D140" s="68" t="s">
        <v>113</v>
      </c>
      <c r="E140" s="68" t="s">
        <v>375</v>
      </c>
      <c r="F140" s="68">
        <v>2019</v>
      </c>
      <c r="G140" s="68" t="s">
        <v>190</v>
      </c>
      <c r="H140" s="68" t="s">
        <v>714</v>
      </c>
      <c r="I140" s="68">
        <v>13992993263</v>
      </c>
      <c r="J140" s="75">
        <f>K140+P140+Q140+R140+S140+T140+U140+V140+W140</f>
        <v>30</v>
      </c>
      <c r="K140" s="76">
        <f>SUM(L140:O140)</f>
        <v>30</v>
      </c>
      <c r="L140" s="77">
        <v>30</v>
      </c>
      <c r="M140" s="77">
        <v>0</v>
      </c>
      <c r="N140" s="77">
        <v>0</v>
      </c>
      <c r="O140" s="77"/>
      <c r="P140" s="78">
        <v>0</v>
      </c>
      <c r="Q140" s="77"/>
      <c r="R140" s="77"/>
      <c r="S140" s="77"/>
      <c r="T140" s="77"/>
      <c r="U140" s="77"/>
      <c r="V140" s="77"/>
      <c r="W140" s="78"/>
      <c r="X140" s="68" t="s">
        <v>192</v>
      </c>
      <c r="Y140" s="68" t="s">
        <v>54</v>
      </c>
      <c r="Z140" s="68" t="s">
        <v>55</v>
      </c>
      <c r="AA140" s="68" t="s">
        <v>54</v>
      </c>
      <c r="AB140" s="68" t="s">
        <v>54</v>
      </c>
      <c r="AC140" s="68" t="s">
        <v>55</v>
      </c>
      <c r="AD140" s="68" t="s">
        <v>507</v>
      </c>
      <c r="AE140" s="68" t="s">
        <v>507</v>
      </c>
      <c r="AF140" s="68" t="s">
        <v>393</v>
      </c>
      <c r="AG140" s="68" t="s">
        <v>715</v>
      </c>
      <c r="AH140" s="68"/>
    </row>
    <row r="141" spans="1:34" s="44" customFormat="1" ht="45" customHeight="1">
      <c r="A141" s="145" t="s">
        <v>716</v>
      </c>
      <c r="B141" s="68" t="s">
        <v>717</v>
      </c>
      <c r="C141" s="83" t="str">
        <f>VLOOKUP(B141,[1]Sheet1!$B$1:$C$246,2,0)</f>
        <v>产业资金投入铜川市海升现代农业有限公司，享受收益，壮大村集体经济</v>
      </c>
      <c r="D141" s="68" t="s">
        <v>113</v>
      </c>
      <c r="E141" s="68" t="s">
        <v>223</v>
      </c>
      <c r="F141" s="68">
        <v>2019</v>
      </c>
      <c r="G141" s="68" t="s">
        <v>190</v>
      </c>
      <c r="H141" s="68" t="s">
        <v>718</v>
      </c>
      <c r="I141" s="68">
        <v>18729192500</v>
      </c>
      <c r="J141" s="75">
        <f t="shared" si="11"/>
        <v>40</v>
      </c>
      <c r="K141" s="76">
        <f t="shared" si="12"/>
        <v>0</v>
      </c>
      <c r="L141" s="77">
        <v>0</v>
      </c>
      <c r="M141" s="77">
        <v>0</v>
      </c>
      <c r="N141" s="77">
        <v>0</v>
      </c>
      <c r="O141" s="77">
        <v>0</v>
      </c>
      <c r="P141" s="78">
        <v>40</v>
      </c>
      <c r="Q141" s="77"/>
      <c r="R141" s="77"/>
      <c r="S141" s="77"/>
      <c r="T141" s="77"/>
      <c r="U141" s="77"/>
      <c r="V141" s="77"/>
      <c r="W141" s="78"/>
      <c r="X141" s="68" t="s">
        <v>192</v>
      </c>
      <c r="Y141" s="68" t="s">
        <v>54</v>
      </c>
      <c r="Z141" s="68" t="s">
        <v>55</v>
      </c>
      <c r="AA141" s="68" t="s">
        <v>54</v>
      </c>
      <c r="AB141" s="68" t="s">
        <v>54</v>
      </c>
      <c r="AC141" s="68" t="s">
        <v>55</v>
      </c>
      <c r="AD141" s="68" t="s">
        <v>461</v>
      </c>
      <c r="AE141" s="68" t="s">
        <v>461</v>
      </c>
      <c r="AF141" s="68" t="s">
        <v>393</v>
      </c>
      <c r="AG141" s="68" t="s">
        <v>719</v>
      </c>
      <c r="AH141" s="68"/>
    </row>
    <row r="142" spans="1:34" s="44" customFormat="1" ht="45" customHeight="1">
      <c r="A142" s="145" t="s">
        <v>720</v>
      </c>
      <c r="B142" s="68" t="s">
        <v>721</v>
      </c>
      <c r="C142" s="83" t="str">
        <f>VLOOKUP(B142,[1]Sheet1!$B$1:$C$246,2,0)</f>
        <v>产业资金投入铜川市海升现代农业有限公司，享受收益，壮大村集体经济</v>
      </c>
      <c r="D142" s="68" t="s">
        <v>113</v>
      </c>
      <c r="E142" s="68" t="s">
        <v>130</v>
      </c>
      <c r="F142" s="68">
        <v>2019</v>
      </c>
      <c r="G142" s="68" t="s">
        <v>190</v>
      </c>
      <c r="H142" s="68" t="s">
        <v>722</v>
      </c>
      <c r="I142" s="68">
        <v>13571595165</v>
      </c>
      <c r="J142" s="75">
        <f t="shared" si="11"/>
        <v>70</v>
      </c>
      <c r="K142" s="76">
        <f t="shared" si="12"/>
        <v>0</v>
      </c>
      <c r="L142" s="77">
        <v>0</v>
      </c>
      <c r="M142" s="77">
        <v>0</v>
      </c>
      <c r="N142" s="77">
        <v>0</v>
      </c>
      <c r="O142" s="77">
        <v>0</v>
      </c>
      <c r="P142" s="78">
        <v>70</v>
      </c>
      <c r="Q142" s="77"/>
      <c r="R142" s="77"/>
      <c r="S142" s="77"/>
      <c r="T142" s="77"/>
      <c r="U142" s="77"/>
      <c r="V142" s="77"/>
      <c r="W142" s="78"/>
      <c r="X142" s="68" t="s">
        <v>192</v>
      </c>
      <c r="Y142" s="68" t="s">
        <v>54</v>
      </c>
      <c r="Z142" s="68" t="s">
        <v>55</v>
      </c>
      <c r="AA142" s="68" t="s">
        <v>54</v>
      </c>
      <c r="AB142" s="68" t="s">
        <v>54</v>
      </c>
      <c r="AC142" s="68" t="s">
        <v>55</v>
      </c>
      <c r="AD142" s="68" t="s">
        <v>723</v>
      </c>
      <c r="AE142" s="68" t="s">
        <v>723</v>
      </c>
      <c r="AF142" s="68" t="s">
        <v>393</v>
      </c>
      <c r="AG142" s="68" t="s">
        <v>724</v>
      </c>
      <c r="AH142" s="68"/>
    </row>
    <row r="143" spans="1:34" s="44" customFormat="1" ht="45" customHeight="1">
      <c r="A143" s="145" t="s">
        <v>725</v>
      </c>
      <c r="B143" s="68" t="s">
        <v>726</v>
      </c>
      <c r="C143" s="83" t="str">
        <f>VLOOKUP(B143,[1]Sheet1!$B$1:$C$246,2,0)</f>
        <v>入股到铜川市鸿伟实业股份有限公司实施标准化兔舍建设20栋，带动贫困户增收</v>
      </c>
      <c r="D143" s="68" t="s">
        <v>74</v>
      </c>
      <c r="E143" s="68" t="s">
        <v>80</v>
      </c>
      <c r="F143" s="68">
        <v>2019</v>
      </c>
      <c r="G143" s="68" t="s">
        <v>190</v>
      </c>
      <c r="H143" s="68" t="s">
        <v>171</v>
      </c>
      <c r="I143" s="68">
        <v>18729999550</v>
      </c>
      <c r="J143" s="75">
        <f t="shared" si="11"/>
        <v>40</v>
      </c>
      <c r="K143" s="76">
        <f t="shared" si="12"/>
        <v>0</v>
      </c>
      <c r="L143" s="77">
        <v>0</v>
      </c>
      <c r="M143" s="77">
        <v>0</v>
      </c>
      <c r="N143" s="77">
        <v>0</v>
      </c>
      <c r="O143" s="77">
        <v>0</v>
      </c>
      <c r="P143" s="78">
        <v>40</v>
      </c>
      <c r="Q143" s="77"/>
      <c r="R143" s="77"/>
      <c r="S143" s="77"/>
      <c r="T143" s="77"/>
      <c r="U143" s="77"/>
      <c r="V143" s="77"/>
      <c r="W143" s="78"/>
      <c r="X143" s="68" t="s">
        <v>192</v>
      </c>
      <c r="Y143" s="68" t="s">
        <v>54</v>
      </c>
      <c r="Z143" s="68" t="s">
        <v>55</v>
      </c>
      <c r="AA143" s="68" t="s">
        <v>54</v>
      </c>
      <c r="AB143" s="68" t="s">
        <v>54</v>
      </c>
      <c r="AC143" s="68" t="s">
        <v>55</v>
      </c>
      <c r="AD143" s="68" t="s">
        <v>353</v>
      </c>
      <c r="AE143" s="68" t="s">
        <v>353</v>
      </c>
      <c r="AF143" s="68" t="s">
        <v>393</v>
      </c>
      <c r="AG143" s="68" t="s">
        <v>727</v>
      </c>
      <c r="AH143" s="68"/>
    </row>
    <row r="144" spans="1:34" s="44" customFormat="1" ht="45" customHeight="1">
      <c r="A144" s="145" t="s">
        <v>728</v>
      </c>
      <c r="B144" s="68" t="s">
        <v>729</v>
      </c>
      <c r="C144" s="83" t="str">
        <f>VLOOKUP(B144,[1]Sheet1!$B$1:$C$246,2,0)</f>
        <v>入股到铜川市鸿伟实业股份有限公司实施标准化兔舍建设20栋，带动贫困户增收</v>
      </c>
      <c r="D144" s="68" t="s">
        <v>74</v>
      </c>
      <c r="E144" s="68" t="s">
        <v>75</v>
      </c>
      <c r="F144" s="68">
        <v>2019</v>
      </c>
      <c r="G144" s="68" t="s">
        <v>190</v>
      </c>
      <c r="H144" s="68" t="s">
        <v>178</v>
      </c>
      <c r="I144" s="68">
        <v>13992938451</v>
      </c>
      <c r="J144" s="75">
        <f t="shared" si="11"/>
        <v>40</v>
      </c>
      <c r="K144" s="76">
        <f t="shared" si="12"/>
        <v>0</v>
      </c>
      <c r="L144" s="77">
        <v>0</v>
      </c>
      <c r="M144" s="77">
        <v>0</v>
      </c>
      <c r="N144" s="77">
        <v>0</v>
      </c>
      <c r="O144" s="77">
        <v>0</v>
      </c>
      <c r="P144" s="78">
        <v>40</v>
      </c>
      <c r="Q144" s="77"/>
      <c r="R144" s="77"/>
      <c r="S144" s="77"/>
      <c r="T144" s="77"/>
      <c r="U144" s="77"/>
      <c r="V144" s="77"/>
      <c r="W144" s="78"/>
      <c r="X144" s="68" t="s">
        <v>192</v>
      </c>
      <c r="Y144" s="68" t="s">
        <v>54</v>
      </c>
      <c r="Z144" s="68" t="s">
        <v>55</v>
      </c>
      <c r="AA144" s="68" t="s">
        <v>54</v>
      </c>
      <c r="AB144" s="68" t="s">
        <v>54</v>
      </c>
      <c r="AC144" s="68" t="s">
        <v>55</v>
      </c>
      <c r="AD144" s="68" t="s">
        <v>730</v>
      </c>
      <c r="AE144" s="68" t="s">
        <v>730</v>
      </c>
      <c r="AF144" s="68" t="s">
        <v>393</v>
      </c>
      <c r="AG144" s="68" t="s">
        <v>731</v>
      </c>
      <c r="AH144" s="68"/>
    </row>
    <row r="145" spans="1:34" s="44" customFormat="1" ht="45" customHeight="1">
      <c r="A145" s="145" t="s">
        <v>732</v>
      </c>
      <c r="B145" s="68" t="s">
        <v>733</v>
      </c>
      <c r="C145" s="83" t="str">
        <f>VLOOKUP(B145,[1]Sheet1!$B$1:$C$246,2,0)</f>
        <v>入股到铜川市鸿伟实业股份有限公司实施标准化兔舍建设20栋，带动贫困户增收</v>
      </c>
      <c r="D145" s="68" t="s">
        <v>104</v>
      </c>
      <c r="E145" s="68" t="s">
        <v>142</v>
      </c>
      <c r="F145" s="68">
        <v>2019</v>
      </c>
      <c r="G145" s="68" t="s">
        <v>190</v>
      </c>
      <c r="H145" s="68" t="s">
        <v>143</v>
      </c>
      <c r="I145" s="68">
        <v>13509196919</v>
      </c>
      <c r="J145" s="75">
        <f t="shared" si="11"/>
        <v>70</v>
      </c>
      <c r="K145" s="76">
        <f t="shared" si="12"/>
        <v>0</v>
      </c>
      <c r="L145" s="77">
        <v>0</v>
      </c>
      <c r="M145" s="77">
        <v>0</v>
      </c>
      <c r="N145" s="77">
        <v>0</v>
      </c>
      <c r="O145" s="77">
        <v>0</v>
      </c>
      <c r="P145" s="78">
        <v>70</v>
      </c>
      <c r="Q145" s="77"/>
      <c r="R145" s="77"/>
      <c r="S145" s="77"/>
      <c r="T145" s="77"/>
      <c r="U145" s="77"/>
      <c r="V145" s="77"/>
      <c r="W145" s="78"/>
      <c r="X145" s="68" t="s">
        <v>192</v>
      </c>
      <c r="Y145" s="68" t="s">
        <v>54</v>
      </c>
      <c r="Z145" s="68" t="s">
        <v>55</v>
      </c>
      <c r="AA145" s="68" t="s">
        <v>54</v>
      </c>
      <c r="AB145" s="68" t="s">
        <v>54</v>
      </c>
      <c r="AC145" s="68" t="s">
        <v>55</v>
      </c>
      <c r="AD145" s="68" t="s">
        <v>734</v>
      </c>
      <c r="AE145" s="68" t="s">
        <v>734</v>
      </c>
      <c r="AF145" s="68" t="s">
        <v>393</v>
      </c>
      <c r="AG145" s="68" t="s">
        <v>735</v>
      </c>
      <c r="AH145" s="68"/>
    </row>
    <row r="146" spans="1:34" s="44" customFormat="1" ht="45" customHeight="1">
      <c r="A146" s="145" t="s">
        <v>736</v>
      </c>
      <c r="B146" s="68" t="s">
        <v>737</v>
      </c>
      <c r="C146" s="83" t="str">
        <f>VLOOKUP(B146,[1]Sheet1!$B$1:$C$246,2,0)</f>
        <v>入股到铜川市鸿伟实业股份有限公司实施标准化兔舍建设20栋，带动贫困户增收</v>
      </c>
      <c r="D146" s="68" t="s">
        <v>104</v>
      </c>
      <c r="E146" s="68" t="s">
        <v>277</v>
      </c>
      <c r="F146" s="68">
        <v>2019</v>
      </c>
      <c r="G146" s="68" t="s">
        <v>190</v>
      </c>
      <c r="H146" s="68" t="s">
        <v>278</v>
      </c>
      <c r="I146" s="68">
        <v>13991585085</v>
      </c>
      <c r="J146" s="75">
        <f t="shared" si="11"/>
        <v>70</v>
      </c>
      <c r="K146" s="76">
        <f t="shared" si="12"/>
        <v>0</v>
      </c>
      <c r="L146" s="77">
        <v>0</v>
      </c>
      <c r="M146" s="77">
        <v>0</v>
      </c>
      <c r="N146" s="77">
        <v>0</v>
      </c>
      <c r="O146" s="77">
        <v>0</v>
      </c>
      <c r="P146" s="78">
        <v>70</v>
      </c>
      <c r="Q146" s="77"/>
      <c r="R146" s="77"/>
      <c r="S146" s="77"/>
      <c r="T146" s="77"/>
      <c r="U146" s="77"/>
      <c r="V146" s="77"/>
      <c r="W146" s="78"/>
      <c r="X146" s="68" t="s">
        <v>192</v>
      </c>
      <c r="Y146" s="68" t="s">
        <v>54</v>
      </c>
      <c r="Z146" s="68" t="s">
        <v>55</v>
      </c>
      <c r="AA146" s="68" t="s">
        <v>54</v>
      </c>
      <c r="AB146" s="68" t="s">
        <v>54</v>
      </c>
      <c r="AC146" s="68" t="s">
        <v>55</v>
      </c>
      <c r="AD146" s="68" t="s">
        <v>279</v>
      </c>
      <c r="AE146" s="68" t="s">
        <v>280</v>
      </c>
      <c r="AF146" s="68" t="s">
        <v>393</v>
      </c>
      <c r="AG146" s="68" t="s">
        <v>738</v>
      </c>
      <c r="AH146" s="68"/>
    </row>
    <row r="147" spans="1:34" s="44" customFormat="1" ht="45" customHeight="1">
      <c r="A147" s="145" t="s">
        <v>739</v>
      </c>
      <c r="B147" s="68" t="s">
        <v>740</v>
      </c>
      <c r="C147" s="83" t="str">
        <f>VLOOKUP(B147,[1]Sheet1!$B$1:$C$246,2,0)</f>
        <v>入股到铜川市鸿伟实业股份有限公司实施标准化兔舍建设20栋，带动贫困户增收</v>
      </c>
      <c r="D147" s="68" t="s">
        <v>61</v>
      </c>
      <c r="E147" s="68" t="s">
        <v>62</v>
      </c>
      <c r="F147" s="68">
        <v>2019</v>
      </c>
      <c r="G147" s="68" t="s">
        <v>190</v>
      </c>
      <c r="H147" s="68" t="s">
        <v>741</v>
      </c>
      <c r="I147" s="68">
        <v>18091930866</v>
      </c>
      <c r="J147" s="75">
        <f t="shared" si="11"/>
        <v>30</v>
      </c>
      <c r="K147" s="76">
        <f t="shared" si="12"/>
        <v>0</v>
      </c>
      <c r="L147" s="77">
        <v>0</v>
      </c>
      <c r="M147" s="77">
        <v>0</v>
      </c>
      <c r="N147" s="77">
        <v>0</v>
      </c>
      <c r="O147" s="77">
        <v>0</v>
      </c>
      <c r="P147" s="78">
        <v>30</v>
      </c>
      <c r="Q147" s="77"/>
      <c r="R147" s="77"/>
      <c r="S147" s="77"/>
      <c r="T147" s="77"/>
      <c r="U147" s="77"/>
      <c r="V147" s="77"/>
      <c r="W147" s="78"/>
      <c r="X147" s="68" t="s">
        <v>192</v>
      </c>
      <c r="Y147" s="68" t="s">
        <v>54</v>
      </c>
      <c r="Z147" s="68" t="s">
        <v>55</v>
      </c>
      <c r="AA147" s="68" t="s">
        <v>54</v>
      </c>
      <c r="AB147" s="68" t="s">
        <v>54</v>
      </c>
      <c r="AC147" s="68" t="s">
        <v>55</v>
      </c>
      <c r="AD147" s="68" t="s">
        <v>742</v>
      </c>
      <c r="AE147" s="68" t="s">
        <v>743</v>
      </c>
      <c r="AF147" s="68" t="s">
        <v>393</v>
      </c>
      <c r="AG147" s="68" t="s">
        <v>744</v>
      </c>
      <c r="AH147" s="68"/>
    </row>
    <row r="148" spans="1:34" s="44" customFormat="1" ht="45" customHeight="1">
      <c r="A148" s="145" t="s">
        <v>745</v>
      </c>
      <c r="B148" s="68" t="s">
        <v>746</v>
      </c>
      <c r="C148" s="83" t="str">
        <f>VLOOKUP(B148,[1]Sheet1!$B$1:$C$246,2,0)</f>
        <v>资入股到铜川市鸿伟实业股份有限公司实施标准化兔舍建设20栋，带动贫困户增收</v>
      </c>
      <c r="D148" s="68" t="s">
        <v>61</v>
      </c>
      <c r="E148" s="68" t="s">
        <v>154</v>
      </c>
      <c r="F148" s="68">
        <v>2019</v>
      </c>
      <c r="G148" s="68" t="s">
        <v>190</v>
      </c>
      <c r="H148" s="68" t="s">
        <v>155</v>
      </c>
      <c r="I148" s="68">
        <v>13992933336</v>
      </c>
      <c r="J148" s="75">
        <f t="shared" si="11"/>
        <v>40</v>
      </c>
      <c r="K148" s="76">
        <f t="shared" si="12"/>
        <v>0</v>
      </c>
      <c r="L148" s="77">
        <v>0</v>
      </c>
      <c r="M148" s="77">
        <v>0</v>
      </c>
      <c r="N148" s="77">
        <v>0</v>
      </c>
      <c r="O148" s="77">
        <v>0</v>
      </c>
      <c r="P148" s="78">
        <v>40</v>
      </c>
      <c r="Q148" s="77"/>
      <c r="R148" s="77"/>
      <c r="S148" s="77"/>
      <c r="T148" s="77"/>
      <c r="U148" s="77"/>
      <c r="V148" s="77"/>
      <c r="W148" s="78"/>
      <c r="X148" s="68" t="s">
        <v>192</v>
      </c>
      <c r="Y148" s="68" t="s">
        <v>54</v>
      </c>
      <c r="Z148" s="68" t="s">
        <v>55</v>
      </c>
      <c r="AA148" s="68" t="s">
        <v>54</v>
      </c>
      <c r="AB148" s="68" t="s">
        <v>54</v>
      </c>
      <c r="AC148" s="68" t="s">
        <v>55</v>
      </c>
      <c r="AD148" s="68" t="s">
        <v>747</v>
      </c>
      <c r="AE148" s="68" t="s">
        <v>748</v>
      </c>
      <c r="AF148" s="68" t="s">
        <v>393</v>
      </c>
      <c r="AG148" s="68" t="s">
        <v>749</v>
      </c>
      <c r="AH148" s="68"/>
    </row>
    <row r="149" spans="1:34" s="44" customFormat="1" ht="45" customHeight="1">
      <c r="A149" s="145" t="s">
        <v>750</v>
      </c>
      <c r="B149" s="68" t="s">
        <v>751</v>
      </c>
      <c r="C149" s="83" t="str">
        <f>VLOOKUP(B149,[1]Sheet1!$B$1:$C$246,2,0)</f>
        <v>入股到铜川市正泽生态农业有限公司用于购买1000只奶山羊，带动贫困户增收</v>
      </c>
      <c r="D149" s="68" t="s">
        <v>48</v>
      </c>
      <c r="E149" s="68" t="s">
        <v>284</v>
      </c>
      <c r="F149" s="68">
        <v>2019</v>
      </c>
      <c r="G149" s="68" t="s">
        <v>190</v>
      </c>
      <c r="H149" s="68" t="s">
        <v>285</v>
      </c>
      <c r="I149" s="68">
        <v>13992909123</v>
      </c>
      <c r="J149" s="75">
        <f t="shared" si="11"/>
        <v>30</v>
      </c>
      <c r="K149" s="76">
        <f t="shared" si="12"/>
        <v>0</v>
      </c>
      <c r="L149" s="77">
        <v>0</v>
      </c>
      <c r="M149" s="77">
        <v>0</v>
      </c>
      <c r="N149" s="77">
        <v>0</v>
      </c>
      <c r="O149" s="77">
        <v>0</v>
      </c>
      <c r="P149" s="78">
        <v>30</v>
      </c>
      <c r="Q149" s="77"/>
      <c r="R149" s="77"/>
      <c r="S149" s="77"/>
      <c r="T149" s="77"/>
      <c r="U149" s="77"/>
      <c r="V149" s="77"/>
      <c r="W149" s="78"/>
      <c r="X149" s="68" t="s">
        <v>192</v>
      </c>
      <c r="Y149" s="68" t="s">
        <v>54</v>
      </c>
      <c r="Z149" s="68" t="s">
        <v>55</v>
      </c>
      <c r="AA149" s="68" t="s">
        <v>54</v>
      </c>
      <c r="AB149" s="68" t="s">
        <v>54</v>
      </c>
      <c r="AC149" s="68" t="s">
        <v>55</v>
      </c>
      <c r="AD149" s="68" t="s">
        <v>438</v>
      </c>
      <c r="AE149" s="68" t="s">
        <v>438</v>
      </c>
      <c r="AF149" s="68" t="s">
        <v>393</v>
      </c>
      <c r="AG149" s="68" t="s">
        <v>752</v>
      </c>
      <c r="AH149" s="68"/>
    </row>
    <row r="150" spans="1:34" s="44" customFormat="1" ht="45" customHeight="1">
      <c r="A150" s="145" t="s">
        <v>753</v>
      </c>
      <c r="B150" s="68" t="s">
        <v>754</v>
      </c>
      <c r="C150" s="83" t="str">
        <f>VLOOKUP(B150,[1]Sheet1!$B$1:$C$246,2,0)</f>
        <v>入股到铜川市鸿伟实业股份有限公司实施标准化兔舍建设20栋，带动贫困户增收</v>
      </c>
      <c r="D150" s="68" t="s">
        <v>136</v>
      </c>
      <c r="E150" s="68" t="s">
        <v>536</v>
      </c>
      <c r="F150" s="68">
        <v>2019</v>
      </c>
      <c r="G150" s="68" t="s">
        <v>190</v>
      </c>
      <c r="H150" s="68" t="s">
        <v>755</v>
      </c>
      <c r="I150" s="68">
        <v>13992973909</v>
      </c>
      <c r="J150" s="75">
        <f t="shared" si="11"/>
        <v>30</v>
      </c>
      <c r="K150" s="76">
        <f t="shared" si="12"/>
        <v>0</v>
      </c>
      <c r="L150" s="77">
        <v>0</v>
      </c>
      <c r="M150" s="77">
        <v>0</v>
      </c>
      <c r="N150" s="77">
        <v>0</v>
      </c>
      <c r="O150" s="77">
        <v>0</v>
      </c>
      <c r="P150" s="78">
        <v>30</v>
      </c>
      <c r="Q150" s="77"/>
      <c r="R150" s="77"/>
      <c r="S150" s="77"/>
      <c r="T150" s="77"/>
      <c r="U150" s="77"/>
      <c r="V150" s="77"/>
      <c r="W150" s="78"/>
      <c r="X150" s="68" t="s">
        <v>192</v>
      </c>
      <c r="Y150" s="68" t="s">
        <v>54</v>
      </c>
      <c r="Z150" s="68" t="s">
        <v>55</v>
      </c>
      <c r="AA150" s="68" t="s">
        <v>54</v>
      </c>
      <c r="AB150" s="68" t="s">
        <v>54</v>
      </c>
      <c r="AC150" s="68" t="s">
        <v>55</v>
      </c>
      <c r="AD150" s="68" t="s">
        <v>756</v>
      </c>
      <c r="AE150" s="68" t="s">
        <v>756</v>
      </c>
      <c r="AF150" s="68" t="s">
        <v>393</v>
      </c>
      <c r="AG150" s="68" t="s">
        <v>757</v>
      </c>
      <c r="AH150" s="68"/>
    </row>
    <row r="151" spans="1:34" s="44" customFormat="1" ht="45" customHeight="1">
      <c r="A151" s="145" t="s">
        <v>758</v>
      </c>
      <c r="B151" s="68" t="s">
        <v>759</v>
      </c>
      <c r="C151" s="83" t="str">
        <f>VLOOKUP(B151,[1]Sheet1!$B$1:$C$246,2,0)</f>
        <v>入股到铜川市正泽生态农业有限公司用于购买1000只奶山羊，带动贫困户增收</v>
      </c>
      <c r="D151" s="68" t="s">
        <v>48</v>
      </c>
      <c r="E151" s="68" t="s">
        <v>433</v>
      </c>
      <c r="F151" s="68">
        <v>2019</v>
      </c>
      <c r="G151" s="68" t="s">
        <v>190</v>
      </c>
      <c r="H151" s="68" t="s">
        <v>238</v>
      </c>
      <c r="I151" s="68">
        <v>13991589088</v>
      </c>
      <c r="J151" s="75">
        <f t="shared" si="11"/>
        <v>100</v>
      </c>
      <c r="K151" s="76">
        <f t="shared" si="12"/>
        <v>0</v>
      </c>
      <c r="L151" s="77">
        <v>0</v>
      </c>
      <c r="M151" s="77">
        <v>0</v>
      </c>
      <c r="N151" s="77">
        <v>0</v>
      </c>
      <c r="O151" s="77">
        <v>0</v>
      </c>
      <c r="P151" s="78">
        <v>100</v>
      </c>
      <c r="Q151" s="77"/>
      <c r="R151" s="77"/>
      <c r="S151" s="77"/>
      <c r="T151" s="77"/>
      <c r="U151" s="77"/>
      <c r="V151" s="77"/>
      <c r="W151" s="78"/>
      <c r="X151" s="68" t="s">
        <v>192</v>
      </c>
      <c r="Y151" s="68" t="s">
        <v>54</v>
      </c>
      <c r="Z151" s="68" t="s">
        <v>55</v>
      </c>
      <c r="AA151" s="68" t="s">
        <v>54</v>
      </c>
      <c r="AB151" s="68" t="s">
        <v>54</v>
      </c>
      <c r="AC151" s="68" t="s">
        <v>55</v>
      </c>
      <c r="AD151" s="68" t="s">
        <v>537</v>
      </c>
      <c r="AE151" s="68" t="s">
        <v>537</v>
      </c>
      <c r="AF151" s="68" t="s">
        <v>393</v>
      </c>
      <c r="AG151" s="68" t="s">
        <v>760</v>
      </c>
      <c r="AH151" s="68"/>
    </row>
    <row r="152" spans="1:34" s="44" customFormat="1" ht="88.5" customHeight="1">
      <c r="A152" s="145" t="s">
        <v>761</v>
      </c>
      <c r="B152" s="68" t="s">
        <v>762</v>
      </c>
      <c r="C152" s="83" t="str">
        <f>VLOOKUP(B152,[1]Sheet1!$B$1:$C$246,2,0)</f>
        <v>入股到铜川市鸿伟实业股份有限公司实施标准化兔舍建设20栋，带动贫困户增收</v>
      </c>
      <c r="D152" s="68" t="s">
        <v>113</v>
      </c>
      <c r="E152" s="68" t="s">
        <v>216</v>
      </c>
      <c r="F152" s="68">
        <v>2019</v>
      </c>
      <c r="G152" s="68" t="s">
        <v>190</v>
      </c>
      <c r="H152" s="68" t="s">
        <v>217</v>
      </c>
      <c r="I152" s="68">
        <v>13571408138</v>
      </c>
      <c r="J152" s="75">
        <f t="shared" si="11"/>
        <v>40</v>
      </c>
      <c r="K152" s="76">
        <f t="shared" si="12"/>
        <v>0</v>
      </c>
      <c r="L152" s="77">
        <v>0</v>
      </c>
      <c r="M152" s="77">
        <v>0</v>
      </c>
      <c r="N152" s="77">
        <v>0</v>
      </c>
      <c r="O152" s="77">
        <v>0</v>
      </c>
      <c r="P152" s="78">
        <v>40</v>
      </c>
      <c r="Q152" s="77"/>
      <c r="R152" s="77"/>
      <c r="S152" s="77"/>
      <c r="T152" s="77"/>
      <c r="U152" s="77"/>
      <c r="V152" s="77"/>
      <c r="W152" s="78"/>
      <c r="X152" s="68" t="s">
        <v>192</v>
      </c>
      <c r="Y152" s="68" t="s">
        <v>54</v>
      </c>
      <c r="Z152" s="68" t="s">
        <v>55</v>
      </c>
      <c r="AA152" s="68" t="s">
        <v>54</v>
      </c>
      <c r="AB152" s="68" t="s">
        <v>54</v>
      </c>
      <c r="AC152" s="68" t="s">
        <v>55</v>
      </c>
      <c r="AD152" s="68" t="s">
        <v>710</v>
      </c>
      <c r="AE152" s="68" t="s">
        <v>710</v>
      </c>
      <c r="AF152" s="68" t="s">
        <v>393</v>
      </c>
      <c r="AG152" s="68" t="s">
        <v>763</v>
      </c>
      <c r="AH152" s="68"/>
    </row>
    <row r="153" spans="1:34" s="44" customFormat="1" ht="45" customHeight="1">
      <c r="A153" s="145" t="s">
        <v>764</v>
      </c>
      <c r="B153" s="68" t="s">
        <v>765</v>
      </c>
      <c r="C153" s="83" t="str">
        <f>VLOOKUP(B153,[1]Sheet1!$B$1:$C$246,2,0)</f>
        <v>入股到铜川市正泽生态农业有限公司用于购买1000只奶山羊，带动贫困户增收</v>
      </c>
      <c r="D153" s="68" t="s">
        <v>104</v>
      </c>
      <c r="E153" s="68" t="s">
        <v>109</v>
      </c>
      <c r="F153" s="68">
        <v>2019</v>
      </c>
      <c r="G153" s="68" t="s">
        <v>190</v>
      </c>
      <c r="H153" s="68" t="s">
        <v>342</v>
      </c>
      <c r="I153" s="68">
        <v>13992984086</v>
      </c>
      <c r="J153" s="75">
        <f t="shared" si="11"/>
        <v>50</v>
      </c>
      <c r="K153" s="76">
        <f t="shared" si="12"/>
        <v>0</v>
      </c>
      <c r="L153" s="77">
        <v>0</v>
      </c>
      <c r="M153" s="77">
        <v>0</v>
      </c>
      <c r="N153" s="77">
        <v>0</v>
      </c>
      <c r="O153" s="77">
        <v>0</v>
      </c>
      <c r="P153" s="78">
        <v>50</v>
      </c>
      <c r="Q153" s="77"/>
      <c r="R153" s="77"/>
      <c r="S153" s="77"/>
      <c r="T153" s="77"/>
      <c r="U153" s="77"/>
      <c r="V153" s="77"/>
      <c r="W153" s="78"/>
      <c r="X153" s="68" t="s">
        <v>192</v>
      </c>
      <c r="Y153" s="68" t="s">
        <v>54</v>
      </c>
      <c r="Z153" s="68" t="s">
        <v>55</v>
      </c>
      <c r="AA153" s="68" t="s">
        <v>54</v>
      </c>
      <c r="AB153" s="68" t="s">
        <v>54</v>
      </c>
      <c r="AC153" s="68" t="s">
        <v>55</v>
      </c>
      <c r="AD153" s="68" t="s">
        <v>343</v>
      </c>
      <c r="AE153" s="68" t="s">
        <v>343</v>
      </c>
      <c r="AF153" s="68" t="s">
        <v>393</v>
      </c>
      <c r="AG153" s="68" t="s">
        <v>344</v>
      </c>
      <c r="AH153" s="68"/>
    </row>
    <row r="154" spans="1:34" s="44" customFormat="1" ht="45" customHeight="1">
      <c r="A154" s="145" t="s">
        <v>766</v>
      </c>
      <c r="B154" s="68" t="s">
        <v>767</v>
      </c>
      <c r="C154" s="83" t="str">
        <f>VLOOKUP(B154,[1]Sheet1!$B$1:$C$246,2,0)</f>
        <v>入股到铜川市正泽生态农业有限公司用于购买1000只奶山羊，带动贫困户增收</v>
      </c>
      <c r="D154" s="68" t="s">
        <v>104</v>
      </c>
      <c r="E154" s="68" t="s">
        <v>105</v>
      </c>
      <c r="F154" s="68">
        <v>2019</v>
      </c>
      <c r="G154" s="68" t="s">
        <v>190</v>
      </c>
      <c r="H154" s="68" t="s">
        <v>768</v>
      </c>
      <c r="I154" s="68">
        <v>13992939500</v>
      </c>
      <c r="J154" s="75">
        <f t="shared" ref="J154:J216" si="15">K154+P154+Q154+R154+S154+T154+U154+V154+W154</f>
        <v>40</v>
      </c>
      <c r="K154" s="76">
        <f t="shared" ref="K154:K216" si="16">SUM(L154:O154)</f>
        <v>0</v>
      </c>
      <c r="L154" s="77">
        <v>0</v>
      </c>
      <c r="M154" s="77">
        <v>0</v>
      </c>
      <c r="N154" s="77">
        <v>0</v>
      </c>
      <c r="O154" s="77">
        <v>0</v>
      </c>
      <c r="P154" s="78">
        <v>40</v>
      </c>
      <c r="Q154" s="77"/>
      <c r="R154" s="77"/>
      <c r="S154" s="77"/>
      <c r="T154" s="77"/>
      <c r="U154" s="77"/>
      <c r="V154" s="77"/>
      <c r="W154" s="78"/>
      <c r="X154" s="68" t="s">
        <v>192</v>
      </c>
      <c r="Y154" s="68" t="s">
        <v>54</v>
      </c>
      <c r="Z154" s="68" t="s">
        <v>55</v>
      </c>
      <c r="AA154" s="68" t="s">
        <v>54</v>
      </c>
      <c r="AB154" s="68" t="s">
        <v>54</v>
      </c>
      <c r="AC154" s="68" t="s">
        <v>55</v>
      </c>
      <c r="AD154" s="68" t="s">
        <v>769</v>
      </c>
      <c r="AE154" s="68" t="s">
        <v>770</v>
      </c>
      <c r="AF154" s="68" t="s">
        <v>393</v>
      </c>
      <c r="AG154" s="68" t="s">
        <v>771</v>
      </c>
      <c r="AH154" s="68"/>
    </row>
    <row r="155" spans="1:34" s="44" customFormat="1" ht="45" customHeight="1">
      <c r="A155" s="145" t="s">
        <v>772</v>
      </c>
      <c r="B155" s="68" t="s">
        <v>773</v>
      </c>
      <c r="C155" s="83" t="str">
        <f>VLOOKUP(B155,[1]Sheet1!$B$1:$C$246,2,0)</f>
        <v>新建500吨果蔬气调库及场地铺设</v>
      </c>
      <c r="D155" s="68" t="s">
        <v>74</v>
      </c>
      <c r="E155" s="68" t="s">
        <v>165</v>
      </c>
      <c r="F155" s="68">
        <v>2019</v>
      </c>
      <c r="G155" s="68" t="s">
        <v>190</v>
      </c>
      <c r="H155" s="68" t="s">
        <v>166</v>
      </c>
      <c r="I155" s="68">
        <v>13509195985</v>
      </c>
      <c r="J155" s="75">
        <f>K155+P155+Q155+R155+S155+T155+U155+V155+W155</f>
        <v>100</v>
      </c>
      <c r="K155" s="76">
        <f>SUM(L155:O155)</f>
        <v>0</v>
      </c>
      <c r="L155" s="77"/>
      <c r="M155" s="77">
        <v>0</v>
      </c>
      <c r="N155" s="77">
        <v>0</v>
      </c>
      <c r="O155" s="77">
        <v>0</v>
      </c>
      <c r="P155" s="78">
        <v>100</v>
      </c>
      <c r="Q155" s="77"/>
      <c r="R155" s="77"/>
      <c r="S155" s="77"/>
      <c r="T155" s="77"/>
      <c r="U155" s="77"/>
      <c r="V155" s="77"/>
      <c r="W155" s="78"/>
      <c r="X155" s="68" t="s">
        <v>192</v>
      </c>
      <c r="Y155" s="68" t="s">
        <v>54</v>
      </c>
      <c r="Z155" s="68" t="s">
        <v>55</v>
      </c>
      <c r="AA155" s="68" t="s">
        <v>54</v>
      </c>
      <c r="AB155" s="68" t="s">
        <v>54</v>
      </c>
      <c r="AC155" s="68" t="s">
        <v>55</v>
      </c>
      <c r="AD155" s="68" t="s">
        <v>774</v>
      </c>
      <c r="AE155" s="68" t="s">
        <v>775</v>
      </c>
      <c r="AF155" s="68" t="s">
        <v>195</v>
      </c>
      <c r="AG155" s="68" t="s">
        <v>776</v>
      </c>
      <c r="AH155" s="68"/>
    </row>
    <row r="156" spans="1:34" s="44" customFormat="1" ht="45" customHeight="1">
      <c r="A156" s="145" t="s">
        <v>777</v>
      </c>
      <c r="B156" s="68" t="s">
        <v>778</v>
      </c>
      <c r="C156" s="83" t="str">
        <f>VLOOKUP(B156,[1]Sheet1!$B$1:$C$246,2,0)</f>
        <v>新建500吨果蔬气调库及场地铺设</v>
      </c>
      <c r="D156" s="68" t="s">
        <v>136</v>
      </c>
      <c r="E156" s="68" t="s">
        <v>536</v>
      </c>
      <c r="F156" s="68">
        <v>2019</v>
      </c>
      <c r="G156" s="68" t="s">
        <v>190</v>
      </c>
      <c r="H156" s="68" t="s">
        <v>755</v>
      </c>
      <c r="I156" s="68">
        <v>13992973909</v>
      </c>
      <c r="J156" s="75">
        <f>K156+P156+Q156+R156+S156+T156+U156+V156+W156</f>
        <v>100</v>
      </c>
      <c r="K156" s="76">
        <f>SUM(L156:O156)</f>
        <v>0</v>
      </c>
      <c r="L156" s="77"/>
      <c r="M156" s="77">
        <v>0</v>
      </c>
      <c r="N156" s="77">
        <v>0</v>
      </c>
      <c r="O156" s="77">
        <v>0</v>
      </c>
      <c r="P156" s="78">
        <v>100</v>
      </c>
      <c r="Q156" s="77"/>
      <c r="R156" s="77"/>
      <c r="S156" s="77"/>
      <c r="T156" s="77"/>
      <c r="U156" s="77"/>
      <c r="V156" s="77"/>
      <c r="W156" s="78"/>
      <c r="X156" s="68" t="s">
        <v>192</v>
      </c>
      <c r="Y156" s="68" t="s">
        <v>54</v>
      </c>
      <c r="Z156" s="68" t="s">
        <v>55</v>
      </c>
      <c r="AA156" s="68" t="s">
        <v>54</v>
      </c>
      <c r="AB156" s="68" t="s">
        <v>54</v>
      </c>
      <c r="AC156" s="68" t="s">
        <v>55</v>
      </c>
      <c r="AD156" s="68" t="s">
        <v>756</v>
      </c>
      <c r="AE156" s="68" t="s">
        <v>756</v>
      </c>
      <c r="AF156" s="68" t="s">
        <v>195</v>
      </c>
      <c r="AG156" s="68" t="s">
        <v>779</v>
      </c>
      <c r="AH156" s="68"/>
    </row>
    <row r="157" spans="1:34" s="44" customFormat="1" ht="45" customHeight="1">
      <c r="A157" s="145" t="s">
        <v>780</v>
      </c>
      <c r="B157" s="68" t="s">
        <v>781</v>
      </c>
      <c r="C157" s="83" t="str">
        <f>VLOOKUP(B157,[1]Sheet1!$B$1:$C$246,2,0)</f>
        <v>新建500吨果蔬气调库及场地铺设</v>
      </c>
      <c r="D157" s="68" t="s">
        <v>136</v>
      </c>
      <c r="E157" s="68" t="s">
        <v>529</v>
      </c>
      <c r="F157" s="68">
        <v>2019</v>
      </c>
      <c r="G157" s="68" t="s">
        <v>190</v>
      </c>
      <c r="H157" s="68" t="s">
        <v>782</v>
      </c>
      <c r="I157" s="68">
        <v>15891606862</v>
      </c>
      <c r="J157" s="75">
        <f>K157+P157+Q157+R157+S157+T157+U157+V157+W157</f>
        <v>100</v>
      </c>
      <c r="K157" s="76">
        <f>SUM(L157:O157)</f>
        <v>30</v>
      </c>
      <c r="L157" s="77">
        <v>30</v>
      </c>
      <c r="M157" s="77">
        <v>0</v>
      </c>
      <c r="N157" s="77">
        <v>0</v>
      </c>
      <c r="O157" s="77">
        <v>0</v>
      </c>
      <c r="P157" s="78">
        <v>70</v>
      </c>
      <c r="Q157" s="77"/>
      <c r="R157" s="77"/>
      <c r="S157" s="77"/>
      <c r="T157" s="77"/>
      <c r="U157" s="77"/>
      <c r="V157" s="77"/>
      <c r="W157" s="78"/>
      <c r="X157" s="68" t="s">
        <v>192</v>
      </c>
      <c r="Y157" s="68" t="s">
        <v>54</v>
      </c>
      <c r="Z157" s="68" t="s">
        <v>55</v>
      </c>
      <c r="AA157" s="68" t="s">
        <v>54</v>
      </c>
      <c r="AB157" s="68" t="s">
        <v>54</v>
      </c>
      <c r="AC157" s="68" t="s">
        <v>55</v>
      </c>
      <c r="AD157" s="68" t="s">
        <v>783</v>
      </c>
      <c r="AE157" s="68" t="s">
        <v>783</v>
      </c>
      <c r="AF157" s="68" t="s">
        <v>195</v>
      </c>
      <c r="AG157" s="68" t="s">
        <v>779</v>
      </c>
      <c r="AH157" s="68"/>
    </row>
    <row r="158" spans="1:34" s="44" customFormat="1" ht="45" customHeight="1">
      <c r="A158" s="145" t="s">
        <v>784</v>
      </c>
      <c r="B158" s="68" t="s">
        <v>785</v>
      </c>
      <c r="C158" s="83" t="str">
        <f>VLOOKUP(B158,[1]Sheet1!$B$1:$C$246,2,0)</f>
        <v>全株玉米收储及养殖饲料初加工。</v>
      </c>
      <c r="D158" s="68" t="s">
        <v>658</v>
      </c>
      <c r="E158" s="68"/>
      <c r="F158" s="68">
        <v>2019</v>
      </c>
      <c r="G158" s="68" t="s">
        <v>190</v>
      </c>
      <c r="H158" s="68" t="s">
        <v>659</v>
      </c>
      <c r="I158" s="68">
        <v>13509195385</v>
      </c>
      <c r="J158" s="75">
        <f t="shared" si="15"/>
        <v>360</v>
      </c>
      <c r="K158" s="76">
        <f t="shared" si="16"/>
        <v>360</v>
      </c>
      <c r="L158" s="77">
        <v>0</v>
      </c>
      <c r="M158" s="77">
        <v>0</v>
      </c>
      <c r="N158" s="77">
        <v>0</v>
      </c>
      <c r="O158" s="77">
        <v>360</v>
      </c>
      <c r="P158" s="78">
        <v>0</v>
      </c>
      <c r="Q158" s="77"/>
      <c r="R158" s="77"/>
      <c r="S158" s="77"/>
      <c r="T158" s="77"/>
      <c r="U158" s="77"/>
      <c r="V158" s="77"/>
      <c r="W158" s="78"/>
      <c r="X158" s="68" t="s">
        <v>192</v>
      </c>
      <c r="Y158" s="68" t="s">
        <v>54</v>
      </c>
      <c r="Z158" s="68" t="s">
        <v>55</v>
      </c>
      <c r="AA158" s="68" t="s">
        <v>54</v>
      </c>
      <c r="AB158" s="68" t="s">
        <v>54</v>
      </c>
      <c r="AC158" s="68" t="s">
        <v>55</v>
      </c>
      <c r="AD158" s="68" t="s">
        <v>786</v>
      </c>
      <c r="AE158" s="68" t="s">
        <v>786</v>
      </c>
      <c r="AF158" s="68" t="s">
        <v>787</v>
      </c>
      <c r="AG158" s="68" t="s">
        <v>788</v>
      </c>
      <c r="AH158" s="68"/>
    </row>
    <row r="159" spans="1:34" s="44" customFormat="1" ht="57" customHeight="1">
      <c r="A159" s="145" t="s">
        <v>789</v>
      </c>
      <c r="B159" s="68" t="s">
        <v>790</v>
      </c>
      <c r="C159" s="83" t="str">
        <f>VLOOKUP(B159,[1]Sheet1!$B$1:$C$246,2,0)</f>
        <v>新建蓄水池、微灌、管网、生产路及培训</v>
      </c>
      <c r="D159" s="68" t="s">
        <v>113</v>
      </c>
      <c r="E159" s="68" t="s">
        <v>130</v>
      </c>
      <c r="F159" s="68">
        <v>2019</v>
      </c>
      <c r="G159" s="68" t="s">
        <v>190</v>
      </c>
      <c r="H159" s="68" t="s">
        <v>722</v>
      </c>
      <c r="I159" s="68">
        <v>13571595165</v>
      </c>
      <c r="J159" s="75">
        <f t="shared" si="15"/>
        <v>883</v>
      </c>
      <c r="K159" s="76">
        <f t="shared" si="16"/>
        <v>0</v>
      </c>
      <c r="L159" s="77">
        <v>0</v>
      </c>
      <c r="M159" s="77">
        <v>0</v>
      </c>
      <c r="N159" s="77">
        <v>0</v>
      </c>
      <c r="O159" s="77">
        <v>0</v>
      </c>
      <c r="P159" s="78">
        <v>883</v>
      </c>
      <c r="Q159" s="77"/>
      <c r="R159" s="77"/>
      <c r="S159" s="77"/>
      <c r="T159" s="77"/>
      <c r="U159" s="77"/>
      <c r="V159" s="77"/>
      <c r="W159" s="78"/>
      <c r="X159" s="68" t="s">
        <v>192</v>
      </c>
      <c r="Y159" s="68" t="s">
        <v>54</v>
      </c>
      <c r="Z159" s="68" t="s">
        <v>55</v>
      </c>
      <c r="AA159" s="68" t="s">
        <v>54</v>
      </c>
      <c r="AB159" s="68" t="s">
        <v>54</v>
      </c>
      <c r="AC159" s="68" t="s">
        <v>55</v>
      </c>
      <c r="AD159" s="68" t="s">
        <v>791</v>
      </c>
      <c r="AE159" s="68" t="s">
        <v>791</v>
      </c>
      <c r="AF159" s="68" t="s">
        <v>792</v>
      </c>
      <c r="AG159" s="68" t="s">
        <v>793</v>
      </c>
      <c r="AH159" s="68"/>
    </row>
    <row r="160" spans="1:34" s="46" customFormat="1" ht="78.95" customHeight="1">
      <c r="A160" s="66" t="s">
        <v>794</v>
      </c>
      <c r="B160" s="82">
        <v>5</v>
      </c>
      <c r="C160" s="83"/>
      <c r="D160" s="82"/>
      <c r="E160" s="82"/>
      <c r="F160" s="82"/>
      <c r="G160" s="82"/>
      <c r="H160" s="82"/>
      <c r="I160" s="82"/>
      <c r="J160" s="75">
        <f t="shared" si="15"/>
        <v>500.91</v>
      </c>
      <c r="K160" s="76">
        <f t="shared" si="16"/>
        <v>0</v>
      </c>
      <c r="L160" s="76">
        <f>L161+L162+L163+L164+L165</f>
        <v>0</v>
      </c>
      <c r="M160" s="76">
        <f t="shared" ref="M160:W160" si="17">M161+M162+M163+M164+M165</f>
        <v>0</v>
      </c>
      <c r="N160" s="76">
        <f t="shared" si="17"/>
        <v>0</v>
      </c>
      <c r="O160" s="76">
        <f t="shared" si="17"/>
        <v>0</v>
      </c>
      <c r="P160" s="75">
        <f t="shared" si="17"/>
        <v>500.91</v>
      </c>
      <c r="Q160" s="76">
        <f t="shared" si="17"/>
        <v>0</v>
      </c>
      <c r="R160" s="76">
        <f t="shared" si="17"/>
        <v>0</v>
      </c>
      <c r="S160" s="76">
        <f t="shared" si="17"/>
        <v>0</v>
      </c>
      <c r="T160" s="76">
        <f t="shared" si="17"/>
        <v>0</v>
      </c>
      <c r="U160" s="76">
        <f t="shared" si="17"/>
        <v>0</v>
      </c>
      <c r="V160" s="76">
        <f t="shared" si="17"/>
        <v>0</v>
      </c>
      <c r="W160" s="75">
        <f t="shared" si="17"/>
        <v>0</v>
      </c>
      <c r="X160" s="68"/>
      <c r="Y160" s="68"/>
      <c r="Z160" s="68"/>
      <c r="AA160" s="68"/>
      <c r="AB160" s="68"/>
      <c r="AC160" s="68"/>
      <c r="AD160" s="68"/>
      <c r="AE160" s="68"/>
      <c r="AF160" s="68"/>
      <c r="AG160" s="68"/>
      <c r="AH160" s="68"/>
    </row>
    <row r="161" spans="1:34" s="46" customFormat="1" ht="50.1" customHeight="1">
      <c r="A161" s="63" t="s">
        <v>795</v>
      </c>
      <c r="B161" s="68" t="s">
        <v>796</v>
      </c>
      <c r="C161" s="68" t="s">
        <v>797</v>
      </c>
      <c r="D161" s="68" t="s">
        <v>798</v>
      </c>
      <c r="E161" s="68"/>
      <c r="F161" s="68" t="s">
        <v>634</v>
      </c>
      <c r="G161" s="68" t="s">
        <v>587</v>
      </c>
      <c r="H161" s="68" t="s">
        <v>799</v>
      </c>
      <c r="I161" s="68">
        <v>6181785</v>
      </c>
      <c r="J161" s="75">
        <f t="shared" si="15"/>
        <v>31.51</v>
      </c>
      <c r="K161" s="76">
        <f t="shared" si="16"/>
        <v>0</v>
      </c>
      <c r="L161" s="77"/>
      <c r="M161" s="77"/>
      <c r="N161" s="77"/>
      <c r="O161" s="77"/>
      <c r="P161" s="78">
        <v>31.51</v>
      </c>
      <c r="Q161" s="77"/>
      <c r="R161" s="77"/>
      <c r="S161" s="77"/>
      <c r="T161" s="77"/>
      <c r="U161" s="77"/>
      <c r="V161" s="77"/>
      <c r="W161" s="78"/>
      <c r="X161" s="68" t="s">
        <v>53</v>
      </c>
      <c r="Y161" s="68" t="s">
        <v>54</v>
      </c>
      <c r="Z161" s="68" t="s">
        <v>55</v>
      </c>
      <c r="AA161" s="68" t="s">
        <v>55</v>
      </c>
      <c r="AB161" s="68" t="s">
        <v>55</v>
      </c>
      <c r="AC161" s="68" t="s">
        <v>55</v>
      </c>
      <c r="AD161" s="68" t="s">
        <v>800</v>
      </c>
      <c r="AE161" s="68" t="s">
        <v>800</v>
      </c>
      <c r="AF161" s="68" t="s">
        <v>801</v>
      </c>
      <c r="AG161" s="68" t="s">
        <v>802</v>
      </c>
      <c r="AH161" s="68"/>
    </row>
    <row r="162" spans="1:34" s="46" customFormat="1" ht="50.1" customHeight="1">
      <c r="A162" s="63" t="s">
        <v>803</v>
      </c>
      <c r="B162" s="68" t="s">
        <v>804</v>
      </c>
      <c r="C162" s="68" t="s">
        <v>805</v>
      </c>
      <c r="D162" s="68" t="s">
        <v>798</v>
      </c>
      <c r="E162" s="68"/>
      <c r="F162" s="68" t="s">
        <v>50</v>
      </c>
      <c r="G162" s="68" t="s">
        <v>587</v>
      </c>
      <c r="H162" s="68" t="s">
        <v>806</v>
      </c>
      <c r="I162" s="68">
        <v>2803162</v>
      </c>
      <c r="J162" s="75">
        <f t="shared" si="15"/>
        <v>14.4</v>
      </c>
      <c r="K162" s="76">
        <f t="shared" si="16"/>
        <v>0</v>
      </c>
      <c r="L162" s="77"/>
      <c r="M162" s="77"/>
      <c r="N162" s="77"/>
      <c r="O162" s="77"/>
      <c r="P162" s="78">
        <v>14.4</v>
      </c>
      <c r="Q162" s="77"/>
      <c r="R162" s="77"/>
      <c r="S162" s="77"/>
      <c r="T162" s="77"/>
      <c r="U162" s="77"/>
      <c r="V162" s="77"/>
      <c r="W162" s="78"/>
      <c r="X162" s="68" t="s">
        <v>53</v>
      </c>
      <c r="Y162" s="68" t="s">
        <v>54</v>
      </c>
      <c r="Z162" s="68" t="s">
        <v>55</v>
      </c>
      <c r="AA162" s="68" t="s">
        <v>55</v>
      </c>
      <c r="AB162" s="68" t="s">
        <v>55</v>
      </c>
      <c r="AC162" s="68" t="s">
        <v>55</v>
      </c>
      <c r="AD162" s="68">
        <v>48</v>
      </c>
      <c r="AE162" s="68">
        <v>48</v>
      </c>
      <c r="AF162" s="68" t="s">
        <v>807</v>
      </c>
      <c r="AG162" s="68" t="s">
        <v>808</v>
      </c>
      <c r="AH162" s="68"/>
    </row>
    <row r="163" spans="1:34" s="46" customFormat="1" ht="50.1" customHeight="1">
      <c r="A163" s="63" t="s">
        <v>809</v>
      </c>
      <c r="B163" s="68" t="s">
        <v>810</v>
      </c>
      <c r="C163" s="68" t="s">
        <v>811</v>
      </c>
      <c r="D163" s="68" t="s">
        <v>798</v>
      </c>
      <c r="E163" s="68"/>
      <c r="F163" s="68" t="s">
        <v>50</v>
      </c>
      <c r="G163" s="68" t="s">
        <v>587</v>
      </c>
      <c r="H163" s="68" t="s">
        <v>812</v>
      </c>
      <c r="I163" s="68">
        <v>2803160</v>
      </c>
      <c r="J163" s="75">
        <f t="shared" si="15"/>
        <v>15</v>
      </c>
      <c r="K163" s="76">
        <f t="shared" si="16"/>
        <v>0</v>
      </c>
      <c r="L163" s="77"/>
      <c r="M163" s="77"/>
      <c r="N163" s="77"/>
      <c r="O163" s="77"/>
      <c r="P163" s="78">
        <v>15</v>
      </c>
      <c r="Q163" s="77"/>
      <c r="R163" s="77"/>
      <c r="S163" s="77"/>
      <c r="T163" s="77"/>
      <c r="U163" s="77"/>
      <c r="V163" s="77"/>
      <c r="W163" s="78"/>
      <c r="X163" s="68" t="s">
        <v>53</v>
      </c>
      <c r="Y163" s="68" t="s">
        <v>54</v>
      </c>
      <c r="Z163" s="68" t="s">
        <v>55</v>
      </c>
      <c r="AA163" s="68" t="s">
        <v>55</v>
      </c>
      <c r="AB163" s="68" t="s">
        <v>55</v>
      </c>
      <c r="AC163" s="68" t="s">
        <v>55</v>
      </c>
      <c r="AD163" s="68">
        <v>50</v>
      </c>
      <c r="AE163" s="68">
        <v>50</v>
      </c>
      <c r="AF163" s="68" t="s">
        <v>813</v>
      </c>
      <c r="AG163" s="68" t="s">
        <v>814</v>
      </c>
      <c r="AH163" s="68"/>
    </row>
    <row r="164" spans="1:34" s="46" customFormat="1" ht="50.1" customHeight="1">
      <c r="A164" s="114" t="s">
        <v>815</v>
      </c>
      <c r="B164" s="68" t="s">
        <v>816</v>
      </c>
      <c r="C164" s="68" t="s">
        <v>817</v>
      </c>
      <c r="D164" s="68" t="s">
        <v>798</v>
      </c>
      <c r="E164" s="68"/>
      <c r="F164" s="68" t="s">
        <v>50</v>
      </c>
      <c r="G164" s="68" t="s">
        <v>587</v>
      </c>
      <c r="H164" s="68" t="s">
        <v>812</v>
      </c>
      <c r="I164" s="68">
        <v>2803160</v>
      </c>
      <c r="J164" s="75">
        <f t="shared" si="15"/>
        <v>420</v>
      </c>
      <c r="K164" s="76">
        <f t="shared" si="16"/>
        <v>0</v>
      </c>
      <c r="L164" s="77"/>
      <c r="M164" s="77"/>
      <c r="N164" s="77"/>
      <c r="O164" s="77"/>
      <c r="P164" s="78">
        <v>420</v>
      </c>
      <c r="Q164" s="77"/>
      <c r="R164" s="77"/>
      <c r="S164" s="77"/>
      <c r="T164" s="77"/>
      <c r="U164" s="77"/>
      <c r="V164" s="77"/>
      <c r="W164" s="78"/>
      <c r="X164" s="68" t="s">
        <v>53</v>
      </c>
      <c r="Y164" s="68" t="s">
        <v>54</v>
      </c>
      <c r="Z164" s="68" t="s">
        <v>55</v>
      </c>
      <c r="AA164" s="68" t="s">
        <v>55</v>
      </c>
      <c r="AB164" s="68" t="s">
        <v>55</v>
      </c>
      <c r="AC164" s="68" t="s">
        <v>55</v>
      </c>
      <c r="AD164" s="68">
        <v>2000</v>
      </c>
      <c r="AE164" s="68">
        <v>2000</v>
      </c>
      <c r="AF164" s="68" t="s">
        <v>813</v>
      </c>
      <c r="AG164" s="68" t="s">
        <v>818</v>
      </c>
      <c r="AH164" s="68"/>
    </row>
    <row r="165" spans="1:34" s="47" customFormat="1" ht="78.75" customHeight="1">
      <c r="A165" s="115"/>
      <c r="B165" s="146" t="s">
        <v>819</v>
      </c>
      <c r="C165" s="83" t="str">
        <f>VLOOKUP(B165,[1]Sheet1!$B$1:$C$246,2,0)</f>
        <v>全区贫困群众技能培训</v>
      </c>
      <c r="D165" s="68" t="s">
        <v>798</v>
      </c>
      <c r="E165" s="68"/>
      <c r="F165" s="68" t="s">
        <v>50</v>
      </c>
      <c r="G165" s="68" t="s">
        <v>820</v>
      </c>
      <c r="H165" s="68" t="s">
        <v>821</v>
      </c>
      <c r="I165" s="68" t="s">
        <v>822</v>
      </c>
      <c r="J165" s="75">
        <f t="shared" si="15"/>
        <v>20</v>
      </c>
      <c r="K165" s="76">
        <f t="shared" si="16"/>
        <v>0</v>
      </c>
      <c r="L165" s="77">
        <v>0</v>
      </c>
      <c r="M165" s="77">
        <v>0</v>
      </c>
      <c r="N165" s="77">
        <v>0</v>
      </c>
      <c r="O165" s="77">
        <v>0</v>
      </c>
      <c r="P165" s="78">
        <v>20</v>
      </c>
      <c r="Q165" s="77"/>
      <c r="R165" s="77"/>
      <c r="S165" s="77"/>
      <c r="T165" s="77"/>
      <c r="U165" s="77"/>
      <c r="V165" s="77"/>
      <c r="W165" s="78"/>
      <c r="X165" s="68" t="s">
        <v>53</v>
      </c>
      <c r="Y165" s="68" t="s">
        <v>54</v>
      </c>
      <c r="Z165" s="68" t="s">
        <v>55</v>
      </c>
      <c r="AA165" s="68" t="s">
        <v>55</v>
      </c>
      <c r="AB165" s="68" t="s">
        <v>55</v>
      </c>
      <c r="AC165" s="68" t="s">
        <v>55</v>
      </c>
      <c r="AD165" s="68">
        <v>789</v>
      </c>
      <c r="AE165" s="68">
        <v>789</v>
      </c>
      <c r="AF165" s="68" t="s">
        <v>823</v>
      </c>
      <c r="AG165" s="68" t="s">
        <v>824</v>
      </c>
      <c r="AH165" s="68"/>
    </row>
    <row r="166" spans="1:34" s="46" customFormat="1" ht="40.5" customHeight="1">
      <c r="A166" s="66" t="s">
        <v>825</v>
      </c>
      <c r="B166" s="68"/>
      <c r="C166" s="83"/>
      <c r="D166" s="68"/>
      <c r="E166" s="68"/>
      <c r="F166" s="68"/>
      <c r="G166" s="68"/>
      <c r="H166" s="68"/>
      <c r="I166" s="68"/>
      <c r="J166" s="75">
        <f t="shared" si="15"/>
        <v>0</v>
      </c>
      <c r="K166" s="76">
        <f t="shared" si="16"/>
        <v>0</v>
      </c>
      <c r="L166" s="77">
        <f>L167+L168</f>
        <v>0</v>
      </c>
      <c r="M166" s="77">
        <f t="shared" ref="M166:W166" si="18">M167+M168</f>
        <v>0</v>
      </c>
      <c r="N166" s="77">
        <f t="shared" si="18"/>
        <v>0</v>
      </c>
      <c r="O166" s="77">
        <f t="shared" si="18"/>
        <v>0</v>
      </c>
      <c r="P166" s="78">
        <f t="shared" si="18"/>
        <v>0</v>
      </c>
      <c r="Q166" s="77">
        <f t="shared" si="18"/>
        <v>0</v>
      </c>
      <c r="R166" s="77">
        <f t="shared" si="18"/>
        <v>0</v>
      </c>
      <c r="S166" s="77">
        <f t="shared" si="18"/>
        <v>0</v>
      </c>
      <c r="T166" s="77">
        <f t="shared" si="18"/>
        <v>0</v>
      </c>
      <c r="U166" s="77">
        <f t="shared" si="18"/>
        <v>0</v>
      </c>
      <c r="V166" s="77">
        <f t="shared" si="18"/>
        <v>0</v>
      </c>
      <c r="W166" s="78">
        <f t="shared" si="18"/>
        <v>0</v>
      </c>
      <c r="X166" s="68"/>
      <c r="Y166" s="68"/>
      <c r="Z166" s="68"/>
      <c r="AA166" s="68"/>
      <c r="AB166" s="68"/>
      <c r="AC166" s="68"/>
      <c r="AD166" s="68"/>
      <c r="AE166" s="68"/>
      <c r="AF166" s="68"/>
      <c r="AG166" s="68"/>
      <c r="AH166" s="68"/>
    </row>
    <row r="167" spans="1:34" s="46" customFormat="1" ht="26.1" customHeight="1">
      <c r="A167" s="63" t="s">
        <v>826</v>
      </c>
      <c r="B167" s="68"/>
      <c r="C167" s="83"/>
      <c r="D167" s="68"/>
      <c r="E167" s="68"/>
      <c r="F167" s="68"/>
      <c r="G167" s="68"/>
      <c r="H167" s="68"/>
      <c r="I167" s="68"/>
      <c r="J167" s="75">
        <f t="shared" si="15"/>
        <v>0</v>
      </c>
      <c r="K167" s="76">
        <f t="shared" si="16"/>
        <v>0</v>
      </c>
      <c r="L167" s="77"/>
      <c r="M167" s="77"/>
      <c r="N167" s="77"/>
      <c r="O167" s="77"/>
      <c r="P167" s="78"/>
      <c r="Q167" s="77"/>
      <c r="R167" s="77"/>
      <c r="S167" s="77"/>
      <c r="T167" s="77"/>
      <c r="U167" s="77"/>
      <c r="V167" s="77"/>
      <c r="W167" s="78"/>
      <c r="X167" s="68"/>
      <c r="Y167" s="68"/>
      <c r="Z167" s="68"/>
      <c r="AA167" s="68"/>
      <c r="AB167" s="68"/>
      <c r="AC167" s="68"/>
      <c r="AD167" s="68"/>
      <c r="AE167" s="68"/>
      <c r="AF167" s="68"/>
      <c r="AG167" s="68"/>
      <c r="AH167" s="68"/>
    </row>
    <row r="168" spans="1:34" s="46" customFormat="1" ht="26.1" customHeight="1">
      <c r="A168" s="63" t="s">
        <v>827</v>
      </c>
      <c r="B168" s="68"/>
      <c r="C168" s="83"/>
      <c r="D168" s="68"/>
      <c r="E168" s="68"/>
      <c r="F168" s="68"/>
      <c r="G168" s="68"/>
      <c r="H168" s="68"/>
      <c r="I168" s="68"/>
      <c r="J168" s="75">
        <f t="shared" si="15"/>
        <v>0</v>
      </c>
      <c r="K168" s="76">
        <f t="shared" si="16"/>
        <v>0</v>
      </c>
      <c r="L168" s="77"/>
      <c r="M168" s="77"/>
      <c r="N168" s="77"/>
      <c r="O168" s="77"/>
      <c r="P168" s="78"/>
      <c r="Q168" s="77"/>
      <c r="R168" s="77"/>
      <c r="S168" s="77"/>
      <c r="T168" s="77"/>
      <c r="U168" s="77"/>
      <c r="V168" s="77"/>
      <c r="W168" s="78"/>
      <c r="X168" s="68"/>
      <c r="Y168" s="68"/>
      <c r="Z168" s="68"/>
      <c r="AA168" s="68"/>
      <c r="AB168" s="68"/>
      <c r="AC168" s="68"/>
      <c r="AD168" s="68"/>
      <c r="AE168" s="68"/>
      <c r="AF168" s="68"/>
      <c r="AG168" s="68"/>
      <c r="AH168" s="68"/>
    </row>
    <row r="169" spans="1:34" s="46" customFormat="1" ht="26.1" customHeight="1">
      <c r="A169" s="66" t="s">
        <v>828</v>
      </c>
      <c r="B169" s="82">
        <v>4</v>
      </c>
      <c r="C169" s="83"/>
      <c r="D169" s="82"/>
      <c r="E169" s="82"/>
      <c r="F169" s="82"/>
      <c r="G169" s="82"/>
      <c r="H169" s="82"/>
      <c r="I169" s="82"/>
      <c r="J169" s="75">
        <f t="shared" si="15"/>
        <v>917.36</v>
      </c>
      <c r="K169" s="76">
        <f t="shared" si="16"/>
        <v>0</v>
      </c>
      <c r="L169" s="76">
        <f>L170+L171+L172+L173+L174</f>
        <v>0</v>
      </c>
      <c r="M169" s="76">
        <f t="shared" ref="M169:W169" si="19">M170+M171+M172+M173+M174</f>
        <v>0</v>
      </c>
      <c r="N169" s="76">
        <f t="shared" si="19"/>
        <v>0</v>
      </c>
      <c r="O169" s="76">
        <f t="shared" si="19"/>
        <v>0</v>
      </c>
      <c r="P169" s="75">
        <f t="shared" si="19"/>
        <v>917.36</v>
      </c>
      <c r="Q169" s="76">
        <f t="shared" si="19"/>
        <v>0</v>
      </c>
      <c r="R169" s="76">
        <f t="shared" si="19"/>
        <v>0</v>
      </c>
      <c r="S169" s="76">
        <f t="shared" si="19"/>
        <v>0</v>
      </c>
      <c r="T169" s="76">
        <f t="shared" si="19"/>
        <v>0</v>
      </c>
      <c r="U169" s="76">
        <f t="shared" si="19"/>
        <v>0</v>
      </c>
      <c r="V169" s="76">
        <f t="shared" si="19"/>
        <v>0</v>
      </c>
      <c r="W169" s="75">
        <f t="shared" si="19"/>
        <v>0</v>
      </c>
      <c r="X169" s="68"/>
      <c r="Y169" s="68"/>
      <c r="Z169" s="68"/>
      <c r="AA169" s="68"/>
      <c r="AB169" s="68"/>
      <c r="AC169" s="68"/>
      <c r="AD169" s="68"/>
      <c r="AE169" s="68"/>
      <c r="AF169" s="68"/>
      <c r="AG169" s="68"/>
      <c r="AH169" s="68"/>
    </row>
    <row r="170" spans="1:34" s="46" customFormat="1" ht="95.25" customHeight="1">
      <c r="A170" s="63" t="s">
        <v>829</v>
      </c>
      <c r="B170" s="68" t="s">
        <v>830</v>
      </c>
      <c r="C170" s="68" t="s">
        <v>831</v>
      </c>
      <c r="D170" s="68" t="s">
        <v>832</v>
      </c>
      <c r="E170" s="68" t="s">
        <v>833</v>
      </c>
      <c r="F170" s="68" t="s">
        <v>50</v>
      </c>
      <c r="G170" s="68" t="s">
        <v>51</v>
      </c>
      <c r="H170" s="68" t="s">
        <v>834</v>
      </c>
      <c r="I170" s="68">
        <v>13992915189</v>
      </c>
      <c r="J170" s="75">
        <f t="shared" si="15"/>
        <v>403.2</v>
      </c>
      <c r="K170" s="76">
        <f t="shared" si="16"/>
        <v>0</v>
      </c>
      <c r="L170" s="77"/>
      <c r="M170" s="77"/>
      <c r="N170" s="77"/>
      <c r="O170" s="77"/>
      <c r="P170" s="78">
        <v>403.2</v>
      </c>
      <c r="Q170" s="77"/>
      <c r="R170" s="77"/>
      <c r="S170" s="77"/>
      <c r="T170" s="77"/>
      <c r="U170" s="77"/>
      <c r="V170" s="77"/>
      <c r="W170" s="78"/>
      <c r="X170" s="68" t="s">
        <v>53</v>
      </c>
      <c r="Y170" s="68" t="s">
        <v>54</v>
      </c>
      <c r="Z170" s="68" t="s">
        <v>55</v>
      </c>
      <c r="AA170" s="68" t="s">
        <v>55</v>
      </c>
      <c r="AB170" s="68" t="s">
        <v>55</v>
      </c>
      <c r="AC170" s="68" t="s">
        <v>55</v>
      </c>
      <c r="AD170" s="68">
        <v>560</v>
      </c>
      <c r="AE170" s="68">
        <v>2068</v>
      </c>
      <c r="AF170" s="68" t="s">
        <v>835</v>
      </c>
      <c r="AG170" s="68" t="s">
        <v>836</v>
      </c>
      <c r="AH170" s="68"/>
    </row>
    <row r="171" spans="1:34" s="46" customFormat="1" ht="42" customHeight="1">
      <c r="A171" s="63" t="s">
        <v>837</v>
      </c>
      <c r="B171" s="68"/>
      <c r="C171" s="83"/>
      <c r="D171" s="68"/>
      <c r="E171" s="68"/>
      <c r="F171" s="68"/>
      <c r="G171" s="68"/>
      <c r="H171" s="68"/>
      <c r="I171" s="68"/>
      <c r="J171" s="75">
        <f t="shared" si="15"/>
        <v>0</v>
      </c>
      <c r="K171" s="76">
        <f t="shared" si="16"/>
        <v>0</v>
      </c>
      <c r="L171" s="77"/>
      <c r="M171" s="77"/>
      <c r="N171" s="77"/>
      <c r="O171" s="77"/>
      <c r="P171" s="78"/>
      <c r="Q171" s="77"/>
      <c r="R171" s="77"/>
      <c r="S171" s="77"/>
      <c r="T171" s="77"/>
      <c r="U171" s="77"/>
      <c r="V171" s="77"/>
      <c r="W171" s="78"/>
      <c r="X171" s="68"/>
      <c r="Y171" s="68"/>
      <c r="Z171" s="68"/>
      <c r="AA171" s="68"/>
      <c r="AB171" s="68"/>
      <c r="AC171" s="68"/>
      <c r="AD171" s="68"/>
      <c r="AE171" s="68"/>
      <c r="AF171" s="68"/>
      <c r="AG171" s="68"/>
      <c r="AH171" s="68"/>
    </row>
    <row r="172" spans="1:34" s="46" customFormat="1" ht="42" customHeight="1">
      <c r="A172" s="63" t="s">
        <v>838</v>
      </c>
      <c r="B172" s="68"/>
      <c r="C172" s="83"/>
      <c r="D172" s="68"/>
      <c r="E172" s="68"/>
      <c r="F172" s="68"/>
      <c r="G172" s="68"/>
      <c r="H172" s="68"/>
      <c r="I172" s="68"/>
      <c r="J172" s="75">
        <f t="shared" si="15"/>
        <v>0</v>
      </c>
      <c r="K172" s="76">
        <f t="shared" si="16"/>
        <v>0</v>
      </c>
      <c r="L172" s="77"/>
      <c r="M172" s="77"/>
      <c r="N172" s="77"/>
      <c r="O172" s="77"/>
      <c r="P172" s="78"/>
      <c r="Q172" s="77"/>
      <c r="R172" s="77"/>
      <c r="S172" s="77"/>
      <c r="T172" s="77"/>
      <c r="U172" s="77"/>
      <c r="V172" s="77"/>
      <c r="W172" s="78"/>
      <c r="X172" s="68"/>
      <c r="Y172" s="68"/>
      <c r="Z172" s="68"/>
      <c r="AA172" s="68"/>
      <c r="AB172" s="68"/>
      <c r="AC172" s="68"/>
      <c r="AD172" s="68"/>
      <c r="AE172" s="68"/>
      <c r="AF172" s="68"/>
      <c r="AG172" s="68"/>
      <c r="AH172" s="68"/>
    </row>
    <row r="173" spans="1:34" s="46" customFormat="1" ht="42" customHeight="1">
      <c r="A173" s="63" t="s">
        <v>839</v>
      </c>
      <c r="B173" s="68"/>
      <c r="C173" s="83"/>
      <c r="D173" s="68"/>
      <c r="E173" s="68"/>
      <c r="F173" s="68"/>
      <c r="G173" s="68"/>
      <c r="H173" s="68"/>
      <c r="I173" s="68"/>
      <c r="J173" s="75">
        <f t="shared" si="15"/>
        <v>0</v>
      </c>
      <c r="K173" s="76">
        <f t="shared" si="16"/>
        <v>0</v>
      </c>
      <c r="L173" s="77"/>
      <c r="M173" s="77"/>
      <c r="N173" s="77"/>
      <c r="O173" s="77"/>
      <c r="P173" s="78"/>
      <c r="Q173" s="77"/>
      <c r="R173" s="77"/>
      <c r="S173" s="77"/>
      <c r="T173" s="77"/>
      <c r="U173" s="77"/>
      <c r="V173" s="77"/>
      <c r="W173" s="78"/>
      <c r="X173" s="68"/>
      <c r="Y173" s="68"/>
      <c r="Z173" s="68"/>
      <c r="AA173" s="68"/>
      <c r="AB173" s="68"/>
      <c r="AC173" s="68"/>
      <c r="AD173" s="68"/>
      <c r="AE173" s="68"/>
      <c r="AF173" s="68"/>
      <c r="AG173" s="68"/>
      <c r="AH173" s="68"/>
    </row>
    <row r="174" spans="1:34" s="46" customFormat="1" ht="42" customHeight="1">
      <c r="A174" s="63" t="s">
        <v>840</v>
      </c>
      <c r="B174" s="68">
        <v>3</v>
      </c>
      <c r="C174" s="83"/>
      <c r="D174" s="68"/>
      <c r="E174" s="68"/>
      <c r="F174" s="68"/>
      <c r="G174" s="68"/>
      <c r="H174" s="68"/>
      <c r="I174" s="68"/>
      <c r="J174" s="75">
        <f t="shared" si="15"/>
        <v>514.16</v>
      </c>
      <c r="K174" s="76">
        <f t="shared" si="16"/>
        <v>0</v>
      </c>
      <c r="L174" s="76">
        <f>SUM(L175:L177)</f>
        <v>0</v>
      </c>
      <c r="M174" s="76">
        <f t="shared" ref="M174:W174" si="20">SUM(M175:M177)</f>
        <v>0</v>
      </c>
      <c r="N174" s="76">
        <f t="shared" si="20"/>
        <v>0</v>
      </c>
      <c r="O174" s="76">
        <f t="shared" si="20"/>
        <v>0</v>
      </c>
      <c r="P174" s="75">
        <f t="shared" si="20"/>
        <v>514.16</v>
      </c>
      <c r="Q174" s="76">
        <f t="shared" si="20"/>
        <v>0</v>
      </c>
      <c r="R174" s="76">
        <f t="shared" si="20"/>
        <v>0</v>
      </c>
      <c r="S174" s="76">
        <f t="shared" si="20"/>
        <v>0</v>
      </c>
      <c r="T174" s="76">
        <f t="shared" si="20"/>
        <v>0</v>
      </c>
      <c r="U174" s="76">
        <f t="shared" si="20"/>
        <v>0</v>
      </c>
      <c r="V174" s="76">
        <f t="shared" si="20"/>
        <v>0</v>
      </c>
      <c r="W174" s="75">
        <f t="shared" si="20"/>
        <v>0</v>
      </c>
      <c r="X174" s="68"/>
      <c r="Y174" s="68"/>
      <c r="Z174" s="68"/>
      <c r="AA174" s="68"/>
      <c r="AB174" s="68"/>
      <c r="AC174" s="68"/>
      <c r="AD174" s="68"/>
      <c r="AE174" s="68"/>
      <c r="AF174" s="68"/>
      <c r="AG174" s="68"/>
      <c r="AH174" s="68"/>
    </row>
    <row r="175" spans="1:34" s="41" customFormat="1" ht="50.1" customHeight="1">
      <c r="A175" s="67" t="s">
        <v>46</v>
      </c>
      <c r="B175" s="68" t="s">
        <v>841</v>
      </c>
      <c r="C175" s="68" t="s">
        <v>842</v>
      </c>
      <c r="D175" s="68" t="s">
        <v>798</v>
      </c>
      <c r="E175" s="68"/>
      <c r="F175" s="68" t="s">
        <v>50</v>
      </c>
      <c r="G175" s="68" t="s">
        <v>587</v>
      </c>
      <c r="H175" s="68" t="s">
        <v>588</v>
      </c>
      <c r="I175" s="68" t="s">
        <v>589</v>
      </c>
      <c r="J175" s="75">
        <f t="shared" si="15"/>
        <v>121.6</v>
      </c>
      <c r="K175" s="76">
        <f t="shared" si="16"/>
        <v>0</v>
      </c>
      <c r="L175" s="77"/>
      <c r="M175" s="77"/>
      <c r="N175" s="77"/>
      <c r="O175" s="77"/>
      <c r="P175" s="78">
        <v>121.6</v>
      </c>
      <c r="Q175" s="77"/>
      <c r="R175" s="77"/>
      <c r="S175" s="77"/>
      <c r="T175" s="77"/>
      <c r="U175" s="77"/>
      <c r="V175" s="77"/>
      <c r="W175" s="78"/>
      <c r="X175" s="68" t="s">
        <v>53</v>
      </c>
      <c r="Y175" s="68" t="s">
        <v>54</v>
      </c>
      <c r="Z175" s="68" t="s">
        <v>55</v>
      </c>
      <c r="AA175" s="68" t="s">
        <v>55</v>
      </c>
      <c r="AB175" s="68" t="s">
        <v>55</v>
      </c>
      <c r="AC175" s="68" t="s">
        <v>55</v>
      </c>
      <c r="AD175" s="68" t="s">
        <v>843</v>
      </c>
      <c r="AE175" s="68" t="s">
        <v>843</v>
      </c>
      <c r="AF175" s="68" t="s">
        <v>801</v>
      </c>
      <c r="AG175" s="68" t="s">
        <v>844</v>
      </c>
      <c r="AH175" s="68"/>
    </row>
    <row r="176" spans="1:34" s="41" customFormat="1" ht="50.1" customHeight="1">
      <c r="A176" s="67" t="s">
        <v>59</v>
      </c>
      <c r="B176" s="68" t="s">
        <v>845</v>
      </c>
      <c r="C176" s="68" t="s">
        <v>846</v>
      </c>
      <c r="D176" s="68" t="s">
        <v>798</v>
      </c>
      <c r="E176" s="68"/>
      <c r="F176" s="68" t="s">
        <v>50</v>
      </c>
      <c r="G176" s="68" t="s">
        <v>587</v>
      </c>
      <c r="H176" s="68" t="s">
        <v>847</v>
      </c>
      <c r="I176" s="68">
        <v>2803162</v>
      </c>
      <c r="J176" s="75">
        <f t="shared" si="15"/>
        <v>386.82</v>
      </c>
      <c r="K176" s="76">
        <f t="shared" si="16"/>
        <v>0</v>
      </c>
      <c r="L176" s="77"/>
      <c r="M176" s="77"/>
      <c r="N176" s="77"/>
      <c r="O176" s="77"/>
      <c r="P176" s="78">
        <v>386.82</v>
      </c>
      <c r="Q176" s="77"/>
      <c r="R176" s="77"/>
      <c r="S176" s="77"/>
      <c r="T176" s="77"/>
      <c r="U176" s="77"/>
      <c r="V176" s="77"/>
      <c r="W176" s="78"/>
      <c r="X176" s="68" t="s">
        <v>53</v>
      </c>
      <c r="Y176" s="68" t="s">
        <v>54</v>
      </c>
      <c r="Z176" s="68" t="s">
        <v>55</v>
      </c>
      <c r="AA176" s="68" t="s">
        <v>55</v>
      </c>
      <c r="AB176" s="68" t="s">
        <v>55</v>
      </c>
      <c r="AC176" s="68" t="s">
        <v>55</v>
      </c>
      <c r="AD176" s="68">
        <v>1146</v>
      </c>
      <c r="AE176" s="68">
        <v>1146</v>
      </c>
      <c r="AF176" s="68" t="s">
        <v>801</v>
      </c>
      <c r="AG176" s="68" t="s">
        <v>848</v>
      </c>
      <c r="AH176" s="68"/>
    </row>
    <row r="177" spans="1:34" s="41" customFormat="1" ht="50.1" customHeight="1">
      <c r="A177" s="67" t="s">
        <v>65</v>
      </c>
      <c r="B177" s="68" t="s">
        <v>849</v>
      </c>
      <c r="C177" s="68" t="s">
        <v>850</v>
      </c>
      <c r="D177" s="68" t="s">
        <v>798</v>
      </c>
      <c r="E177" s="68"/>
      <c r="F177" s="68" t="s">
        <v>50</v>
      </c>
      <c r="G177" s="68" t="s">
        <v>587</v>
      </c>
      <c r="H177" s="68" t="s">
        <v>847</v>
      </c>
      <c r="I177" s="68">
        <v>2803162</v>
      </c>
      <c r="J177" s="75">
        <f t="shared" si="15"/>
        <v>5.74</v>
      </c>
      <c r="K177" s="76">
        <f t="shared" si="16"/>
        <v>0</v>
      </c>
      <c r="L177" s="77"/>
      <c r="M177" s="77"/>
      <c r="N177" s="77"/>
      <c r="O177" s="77"/>
      <c r="P177" s="78">
        <v>5.74</v>
      </c>
      <c r="Q177" s="77"/>
      <c r="R177" s="77"/>
      <c r="S177" s="77"/>
      <c r="T177" s="77"/>
      <c r="U177" s="77"/>
      <c r="V177" s="77"/>
      <c r="W177" s="78"/>
      <c r="X177" s="68" t="s">
        <v>53</v>
      </c>
      <c r="Y177" s="68" t="s">
        <v>54</v>
      </c>
      <c r="Z177" s="68" t="s">
        <v>55</v>
      </c>
      <c r="AA177" s="68" t="s">
        <v>55</v>
      </c>
      <c r="AB177" s="68" t="s">
        <v>55</v>
      </c>
      <c r="AC177" s="68" t="s">
        <v>55</v>
      </c>
      <c r="AD177" s="68">
        <v>28</v>
      </c>
      <c r="AE177" s="68">
        <v>28</v>
      </c>
      <c r="AF177" s="68" t="s">
        <v>801</v>
      </c>
      <c r="AG177" s="68" t="s">
        <v>851</v>
      </c>
      <c r="AH177" s="68"/>
    </row>
    <row r="178" spans="1:34" s="46" customFormat="1" ht="35.1" customHeight="1">
      <c r="A178" s="66" t="s">
        <v>852</v>
      </c>
      <c r="B178" s="82">
        <v>5</v>
      </c>
      <c r="C178" s="83"/>
      <c r="D178" s="82"/>
      <c r="E178" s="82"/>
      <c r="F178" s="82"/>
      <c r="G178" s="82"/>
      <c r="H178" s="82"/>
      <c r="I178" s="82"/>
      <c r="J178" s="75">
        <f t="shared" si="15"/>
        <v>159.11250000000001</v>
      </c>
      <c r="K178" s="76">
        <f t="shared" si="16"/>
        <v>0</v>
      </c>
      <c r="L178" s="76">
        <f>L179+L180+L181</f>
        <v>0</v>
      </c>
      <c r="M178" s="76">
        <f t="shared" ref="M178:W178" si="21">M179+M180+M181</f>
        <v>0</v>
      </c>
      <c r="N178" s="76">
        <f t="shared" si="21"/>
        <v>0</v>
      </c>
      <c r="O178" s="76">
        <f t="shared" si="21"/>
        <v>0</v>
      </c>
      <c r="P178" s="75">
        <f t="shared" si="21"/>
        <v>159.11250000000001</v>
      </c>
      <c r="Q178" s="76">
        <f t="shared" si="21"/>
        <v>0</v>
      </c>
      <c r="R178" s="76">
        <f t="shared" si="21"/>
        <v>0</v>
      </c>
      <c r="S178" s="76">
        <f t="shared" si="21"/>
        <v>0</v>
      </c>
      <c r="T178" s="76">
        <f t="shared" si="21"/>
        <v>0</v>
      </c>
      <c r="U178" s="76">
        <f t="shared" si="21"/>
        <v>0</v>
      </c>
      <c r="V178" s="76">
        <f t="shared" si="21"/>
        <v>0</v>
      </c>
      <c r="W178" s="75">
        <f t="shared" si="21"/>
        <v>0</v>
      </c>
      <c r="X178" s="68"/>
      <c r="Y178" s="68"/>
      <c r="Z178" s="68"/>
      <c r="AA178" s="68"/>
      <c r="AB178" s="68"/>
      <c r="AC178" s="68"/>
      <c r="AD178" s="68"/>
      <c r="AE178" s="68"/>
      <c r="AF178" s="68"/>
      <c r="AG178" s="68"/>
      <c r="AH178" s="68"/>
    </row>
    <row r="179" spans="1:34" s="48" customFormat="1" ht="104.25" customHeight="1">
      <c r="A179" s="63" t="s">
        <v>853</v>
      </c>
      <c r="B179" s="68" t="s">
        <v>854</v>
      </c>
      <c r="C179" s="68" t="s">
        <v>855</v>
      </c>
      <c r="D179" s="68" t="s">
        <v>24</v>
      </c>
      <c r="E179" s="68" t="s">
        <v>25</v>
      </c>
      <c r="F179" s="68" t="s">
        <v>50</v>
      </c>
      <c r="G179" s="68" t="s">
        <v>820</v>
      </c>
      <c r="H179" s="68" t="s">
        <v>856</v>
      </c>
      <c r="I179" s="68" t="s">
        <v>822</v>
      </c>
      <c r="J179" s="75">
        <f t="shared" si="15"/>
        <v>80</v>
      </c>
      <c r="K179" s="76">
        <f t="shared" si="16"/>
        <v>0</v>
      </c>
      <c r="L179" s="77">
        <v>0</v>
      </c>
      <c r="M179" s="77">
        <v>0</v>
      </c>
      <c r="N179" s="77">
        <v>0</v>
      </c>
      <c r="O179" s="77">
        <v>0</v>
      </c>
      <c r="P179" s="78">
        <v>80</v>
      </c>
      <c r="Q179" s="77"/>
      <c r="R179" s="77"/>
      <c r="S179" s="77"/>
      <c r="T179" s="77"/>
      <c r="U179" s="77"/>
      <c r="V179" s="77"/>
      <c r="W179" s="78"/>
      <c r="X179" s="68" t="s">
        <v>192</v>
      </c>
      <c r="Y179" s="68" t="s">
        <v>54</v>
      </c>
      <c r="Z179" s="68" t="s">
        <v>55</v>
      </c>
      <c r="AA179" s="68" t="s">
        <v>55</v>
      </c>
      <c r="AB179" s="68" t="s">
        <v>55</v>
      </c>
      <c r="AC179" s="68" t="s">
        <v>55</v>
      </c>
      <c r="AD179" s="68">
        <v>200</v>
      </c>
      <c r="AE179" s="68">
        <v>200</v>
      </c>
      <c r="AF179" s="68" t="s">
        <v>813</v>
      </c>
      <c r="AG179" s="68" t="s">
        <v>857</v>
      </c>
      <c r="AH179" s="68"/>
    </row>
    <row r="180" spans="1:34" s="46" customFormat="1" ht="54.75" customHeight="1">
      <c r="A180" s="63" t="s">
        <v>858</v>
      </c>
      <c r="B180" s="68"/>
      <c r="C180" s="83"/>
      <c r="D180" s="68"/>
      <c r="E180" s="68"/>
      <c r="F180" s="68"/>
      <c r="G180" s="68"/>
      <c r="H180" s="68"/>
      <c r="I180" s="68"/>
      <c r="J180" s="75">
        <f t="shared" si="15"/>
        <v>0</v>
      </c>
      <c r="K180" s="76">
        <f t="shared" si="16"/>
        <v>0</v>
      </c>
      <c r="L180" s="77"/>
      <c r="M180" s="77"/>
      <c r="N180" s="77"/>
      <c r="O180" s="77"/>
      <c r="P180" s="78"/>
      <c r="Q180" s="77"/>
      <c r="R180" s="77"/>
      <c r="S180" s="77"/>
      <c r="T180" s="77"/>
      <c r="U180" s="77"/>
      <c r="V180" s="77"/>
      <c r="W180" s="78"/>
      <c r="X180" s="68"/>
      <c r="Y180" s="68"/>
      <c r="Z180" s="68"/>
      <c r="AA180" s="68"/>
      <c r="AB180" s="68"/>
      <c r="AC180" s="68"/>
      <c r="AD180" s="68"/>
      <c r="AE180" s="68"/>
      <c r="AF180" s="68"/>
      <c r="AG180" s="68"/>
      <c r="AH180" s="68"/>
    </row>
    <row r="181" spans="1:34" s="46" customFormat="1" ht="54.75" customHeight="1">
      <c r="A181" s="63" t="s">
        <v>859</v>
      </c>
      <c r="B181" s="68">
        <v>4</v>
      </c>
      <c r="C181" s="83"/>
      <c r="D181" s="68"/>
      <c r="E181" s="68"/>
      <c r="F181" s="68"/>
      <c r="G181" s="68"/>
      <c r="H181" s="68"/>
      <c r="I181" s="68"/>
      <c r="J181" s="75">
        <f t="shared" si="15"/>
        <v>79.112499999999997</v>
      </c>
      <c r="K181" s="76">
        <f t="shared" si="16"/>
        <v>0</v>
      </c>
      <c r="L181" s="76">
        <f>SUM(L182:L185)</f>
        <v>0</v>
      </c>
      <c r="M181" s="76">
        <f t="shared" ref="M181:W181" si="22">SUM(M182:M185)</f>
        <v>0</v>
      </c>
      <c r="N181" s="76">
        <f t="shared" si="22"/>
        <v>0</v>
      </c>
      <c r="O181" s="76">
        <f t="shared" si="22"/>
        <v>0</v>
      </c>
      <c r="P181" s="75">
        <f t="shared" si="22"/>
        <v>79.112499999999997</v>
      </c>
      <c r="Q181" s="76">
        <f t="shared" si="22"/>
        <v>0</v>
      </c>
      <c r="R181" s="76">
        <f t="shared" si="22"/>
        <v>0</v>
      </c>
      <c r="S181" s="76">
        <f t="shared" si="22"/>
        <v>0</v>
      </c>
      <c r="T181" s="76">
        <f t="shared" si="22"/>
        <v>0</v>
      </c>
      <c r="U181" s="76">
        <f t="shared" si="22"/>
        <v>0</v>
      </c>
      <c r="V181" s="76">
        <f t="shared" si="22"/>
        <v>0</v>
      </c>
      <c r="W181" s="75">
        <f t="shared" si="22"/>
        <v>0</v>
      </c>
      <c r="X181" s="68"/>
      <c r="Y181" s="68"/>
      <c r="Z181" s="68"/>
      <c r="AA181" s="68"/>
      <c r="AB181" s="68"/>
      <c r="AC181" s="68"/>
      <c r="AD181" s="68"/>
      <c r="AE181" s="68"/>
      <c r="AF181" s="68"/>
      <c r="AG181" s="68"/>
      <c r="AH181" s="68"/>
    </row>
    <row r="182" spans="1:34" s="41" customFormat="1" ht="99" customHeight="1">
      <c r="A182" s="84">
        <v>1</v>
      </c>
      <c r="B182" s="68" t="s">
        <v>860</v>
      </c>
      <c r="C182" s="68" t="s">
        <v>861</v>
      </c>
      <c r="D182" s="68" t="s">
        <v>658</v>
      </c>
      <c r="E182" s="68"/>
      <c r="F182" s="68" t="s">
        <v>50</v>
      </c>
      <c r="G182" s="68" t="s">
        <v>862</v>
      </c>
      <c r="H182" s="68" t="s">
        <v>863</v>
      </c>
      <c r="I182" s="68">
        <v>6585099</v>
      </c>
      <c r="J182" s="75">
        <f t="shared" si="15"/>
        <v>15.75</v>
      </c>
      <c r="K182" s="76">
        <f t="shared" si="16"/>
        <v>0</v>
      </c>
      <c r="L182" s="77"/>
      <c r="M182" s="77"/>
      <c r="N182" s="77"/>
      <c r="O182" s="77"/>
      <c r="P182" s="91">
        <v>15.75</v>
      </c>
      <c r="Q182" s="77"/>
      <c r="R182" s="77"/>
      <c r="S182" s="77"/>
      <c r="T182" s="77"/>
      <c r="U182" s="77"/>
      <c r="V182" s="77"/>
      <c r="W182" s="78"/>
      <c r="X182" s="68" t="s">
        <v>192</v>
      </c>
      <c r="Y182" s="68" t="s">
        <v>54</v>
      </c>
      <c r="Z182" s="68" t="s">
        <v>55</v>
      </c>
      <c r="AA182" s="68" t="s">
        <v>55</v>
      </c>
      <c r="AB182" s="68" t="s">
        <v>55</v>
      </c>
      <c r="AC182" s="68" t="s">
        <v>55</v>
      </c>
      <c r="AD182" s="68">
        <v>420</v>
      </c>
      <c r="AE182" s="68">
        <v>420</v>
      </c>
      <c r="AF182" s="68" t="s">
        <v>864</v>
      </c>
      <c r="AG182" s="68" t="s">
        <v>865</v>
      </c>
      <c r="AH182" s="68"/>
    </row>
    <row r="183" spans="1:34" s="41" customFormat="1" ht="57.75" customHeight="1">
      <c r="A183" s="84">
        <v>2</v>
      </c>
      <c r="B183" s="68" t="s">
        <v>866</v>
      </c>
      <c r="C183" s="68" t="s">
        <v>867</v>
      </c>
      <c r="D183" s="68" t="s">
        <v>658</v>
      </c>
      <c r="E183" s="68"/>
      <c r="F183" s="68" t="s">
        <v>50</v>
      </c>
      <c r="G183" s="68" t="s">
        <v>862</v>
      </c>
      <c r="H183" s="68" t="s">
        <v>863</v>
      </c>
      <c r="I183" s="68">
        <v>6585099</v>
      </c>
      <c r="J183" s="75">
        <f t="shared" si="15"/>
        <v>44.6875</v>
      </c>
      <c r="K183" s="76">
        <f t="shared" si="16"/>
        <v>0</v>
      </c>
      <c r="L183" s="77"/>
      <c r="M183" s="77"/>
      <c r="N183" s="77"/>
      <c r="O183" s="77"/>
      <c r="P183" s="91">
        <v>44.6875</v>
      </c>
      <c r="Q183" s="77"/>
      <c r="R183" s="77"/>
      <c r="S183" s="77"/>
      <c r="T183" s="77"/>
      <c r="U183" s="77"/>
      <c r="V183" s="77"/>
      <c r="W183" s="78"/>
      <c r="X183" s="68" t="s">
        <v>192</v>
      </c>
      <c r="Y183" s="68" t="s">
        <v>54</v>
      </c>
      <c r="Z183" s="68" t="s">
        <v>55</v>
      </c>
      <c r="AA183" s="68" t="s">
        <v>55</v>
      </c>
      <c r="AB183" s="68" t="s">
        <v>55</v>
      </c>
      <c r="AC183" s="68" t="s">
        <v>55</v>
      </c>
      <c r="AD183" s="68">
        <v>789</v>
      </c>
      <c r="AE183" s="68">
        <v>789</v>
      </c>
      <c r="AF183" s="68" t="s">
        <v>864</v>
      </c>
      <c r="AG183" s="68" t="s">
        <v>868</v>
      </c>
      <c r="AH183" s="68"/>
    </row>
    <row r="184" spans="1:34" s="41" customFormat="1" ht="57.75" customHeight="1">
      <c r="A184" s="84">
        <v>3</v>
      </c>
      <c r="B184" s="68" t="s">
        <v>869</v>
      </c>
      <c r="C184" s="68" t="s">
        <v>870</v>
      </c>
      <c r="D184" s="68" t="s">
        <v>658</v>
      </c>
      <c r="E184" s="68"/>
      <c r="F184" s="68" t="s">
        <v>50</v>
      </c>
      <c r="G184" s="68" t="s">
        <v>862</v>
      </c>
      <c r="H184" s="68" t="s">
        <v>863</v>
      </c>
      <c r="I184" s="68">
        <v>6585099</v>
      </c>
      <c r="J184" s="75">
        <f t="shared" si="15"/>
        <v>18.375</v>
      </c>
      <c r="K184" s="76">
        <f t="shared" si="16"/>
        <v>0</v>
      </c>
      <c r="L184" s="77"/>
      <c r="M184" s="77"/>
      <c r="N184" s="77"/>
      <c r="O184" s="77"/>
      <c r="P184" s="91">
        <v>18.375</v>
      </c>
      <c r="Q184" s="77"/>
      <c r="R184" s="77"/>
      <c r="S184" s="77"/>
      <c r="T184" s="77"/>
      <c r="U184" s="77"/>
      <c r="V184" s="77"/>
      <c r="W184" s="78"/>
      <c r="X184" s="68" t="s">
        <v>192</v>
      </c>
      <c r="Y184" s="68" t="s">
        <v>54</v>
      </c>
      <c r="Z184" s="68" t="s">
        <v>55</v>
      </c>
      <c r="AA184" s="68" t="s">
        <v>55</v>
      </c>
      <c r="AB184" s="68" t="s">
        <v>55</v>
      </c>
      <c r="AC184" s="68" t="s">
        <v>55</v>
      </c>
      <c r="AD184" s="68">
        <v>147</v>
      </c>
      <c r="AE184" s="68">
        <v>147</v>
      </c>
      <c r="AF184" s="68" t="s">
        <v>864</v>
      </c>
      <c r="AG184" s="68" t="s">
        <v>871</v>
      </c>
      <c r="AH184" s="68"/>
    </row>
    <row r="185" spans="1:34" s="41" customFormat="1" ht="57.75" customHeight="1">
      <c r="A185" s="84">
        <v>4</v>
      </c>
      <c r="B185" s="68" t="s">
        <v>872</v>
      </c>
      <c r="C185" s="68" t="s">
        <v>873</v>
      </c>
      <c r="D185" s="68" t="s">
        <v>658</v>
      </c>
      <c r="E185" s="68"/>
      <c r="F185" s="68" t="s">
        <v>50</v>
      </c>
      <c r="G185" s="68" t="s">
        <v>862</v>
      </c>
      <c r="H185" s="68" t="s">
        <v>863</v>
      </c>
      <c r="I185" s="68">
        <v>6585099</v>
      </c>
      <c r="J185" s="75">
        <f t="shared" si="15"/>
        <v>0.3</v>
      </c>
      <c r="K185" s="76">
        <f t="shared" si="16"/>
        <v>0</v>
      </c>
      <c r="L185" s="77"/>
      <c r="M185" s="77"/>
      <c r="N185" s="77"/>
      <c r="O185" s="77"/>
      <c r="P185" s="91">
        <v>0.3</v>
      </c>
      <c r="Q185" s="77"/>
      <c r="R185" s="77"/>
      <c r="S185" s="77"/>
      <c r="T185" s="77"/>
      <c r="U185" s="77"/>
      <c r="V185" s="77"/>
      <c r="W185" s="78"/>
      <c r="X185" s="68" t="s">
        <v>192</v>
      </c>
      <c r="Y185" s="68" t="s">
        <v>54</v>
      </c>
      <c r="Z185" s="68" t="s">
        <v>55</v>
      </c>
      <c r="AA185" s="68" t="s">
        <v>55</v>
      </c>
      <c r="AB185" s="68" t="s">
        <v>55</v>
      </c>
      <c r="AC185" s="68" t="s">
        <v>55</v>
      </c>
      <c r="AD185" s="68">
        <v>3</v>
      </c>
      <c r="AE185" s="68">
        <v>3</v>
      </c>
      <c r="AF185" s="68" t="s">
        <v>864</v>
      </c>
      <c r="AG185" s="68" t="s">
        <v>874</v>
      </c>
      <c r="AH185" s="68"/>
    </row>
    <row r="186" spans="1:34" s="46" customFormat="1" ht="41.25" customHeight="1">
      <c r="A186" s="66" t="s">
        <v>875</v>
      </c>
      <c r="B186" s="82">
        <v>2</v>
      </c>
      <c r="C186" s="83"/>
      <c r="D186" s="82"/>
      <c r="E186" s="82"/>
      <c r="F186" s="82"/>
      <c r="G186" s="82"/>
      <c r="H186" s="82"/>
      <c r="I186" s="82"/>
      <c r="J186" s="75">
        <f t="shared" si="15"/>
        <v>2292.56</v>
      </c>
      <c r="K186" s="76">
        <f t="shared" si="16"/>
        <v>0</v>
      </c>
      <c r="L186" s="76">
        <f>L187+L188+L189+L190+L191+L192</f>
        <v>0</v>
      </c>
      <c r="M186" s="76">
        <f t="shared" ref="M186:W186" si="23">M187+M188+M189+M190+M191+M192</f>
        <v>0</v>
      </c>
      <c r="N186" s="76">
        <f t="shared" si="23"/>
        <v>0</v>
      </c>
      <c r="O186" s="76">
        <f t="shared" si="23"/>
        <v>0</v>
      </c>
      <c r="P186" s="75">
        <f t="shared" si="23"/>
        <v>2150.04</v>
      </c>
      <c r="Q186" s="76">
        <f t="shared" si="23"/>
        <v>0</v>
      </c>
      <c r="R186" s="76">
        <f t="shared" si="23"/>
        <v>0</v>
      </c>
      <c r="S186" s="76">
        <f t="shared" si="23"/>
        <v>0</v>
      </c>
      <c r="T186" s="76">
        <f t="shared" si="23"/>
        <v>0</v>
      </c>
      <c r="U186" s="76">
        <f t="shared" si="23"/>
        <v>0</v>
      </c>
      <c r="V186" s="76">
        <f t="shared" si="23"/>
        <v>0</v>
      </c>
      <c r="W186" s="75">
        <f t="shared" si="23"/>
        <v>142.52000000000001</v>
      </c>
      <c r="X186" s="68"/>
      <c r="Y186" s="68"/>
      <c r="Z186" s="68"/>
      <c r="AA186" s="68"/>
      <c r="AB186" s="68"/>
      <c r="AC186" s="68"/>
      <c r="AD186" s="68"/>
      <c r="AE186" s="68"/>
      <c r="AF186" s="68"/>
      <c r="AG186" s="68"/>
      <c r="AH186" s="68"/>
    </row>
    <row r="187" spans="1:34" s="46" customFormat="1" ht="69" customHeight="1">
      <c r="A187" s="63" t="s">
        <v>876</v>
      </c>
      <c r="B187" s="68" t="s">
        <v>877</v>
      </c>
      <c r="C187" s="68" t="s">
        <v>878</v>
      </c>
      <c r="D187" s="68" t="s">
        <v>879</v>
      </c>
      <c r="E187" s="68" t="s">
        <v>880</v>
      </c>
      <c r="F187" s="68">
        <v>2019</v>
      </c>
      <c r="G187" s="68" t="s">
        <v>881</v>
      </c>
      <c r="H187" s="68" t="s">
        <v>882</v>
      </c>
      <c r="I187" s="68">
        <v>2808663</v>
      </c>
      <c r="J187" s="75">
        <f t="shared" si="15"/>
        <v>1779.09</v>
      </c>
      <c r="K187" s="76">
        <f t="shared" si="16"/>
        <v>0</v>
      </c>
      <c r="L187" s="77"/>
      <c r="M187" s="77"/>
      <c r="N187" s="77"/>
      <c r="O187" s="77"/>
      <c r="P187" s="78">
        <v>1636.57</v>
      </c>
      <c r="Q187" s="77"/>
      <c r="R187" s="77"/>
      <c r="S187" s="77"/>
      <c r="T187" s="77"/>
      <c r="U187" s="77"/>
      <c r="V187" s="77"/>
      <c r="W187" s="78">
        <v>142.52000000000001</v>
      </c>
      <c r="X187" s="68" t="s">
        <v>883</v>
      </c>
      <c r="Y187" s="68" t="s">
        <v>55</v>
      </c>
      <c r="Z187" s="68" t="s">
        <v>55</v>
      </c>
      <c r="AA187" s="68" t="s">
        <v>55</v>
      </c>
      <c r="AB187" s="68" t="s">
        <v>55</v>
      </c>
      <c r="AC187" s="68" t="s">
        <v>55</v>
      </c>
      <c r="AD187" s="68" t="s">
        <v>884</v>
      </c>
      <c r="AE187" s="68" t="s">
        <v>884</v>
      </c>
      <c r="AF187" s="68" t="s">
        <v>864</v>
      </c>
      <c r="AG187" s="68" t="s">
        <v>885</v>
      </c>
      <c r="AH187" s="68"/>
    </row>
    <row r="188" spans="1:34" s="46" customFormat="1" ht="35.1" customHeight="1">
      <c r="A188" s="63" t="s">
        <v>886</v>
      </c>
      <c r="B188" s="68"/>
      <c r="C188" s="83"/>
      <c r="D188" s="68"/>
      <c r="E188" s="68"/>
      <c r="F188" s="68"/>
      <c r="G188" s="68"/>
      <c r="H188" s="68"/>
      <c r="I188" s="68"/>
      <c r="J188" s="75">
        <f t="shared" si="15"/>
        <v>0</v>
      </c>
      <c r="K188" s="76">
        <f t="shared" si="16"/>
        <v>0</v>
      </c>
      <c r="L188" s="77"/>
      <c r="M188" s="77"/>
      <c r="N188" s="77"/>
      <c r="O188" s="77"/>
      <c r="P188" s="78"/>
      <c r="Q188" s="77"/>
      <c r="R188" s="77"/>
      <c r="S188" s="77"/>
      <c r="T188" s="77"/>
      <c r="U188" s="77"/>
      <c r="V188" s="77"/>
      <c r="W188" s="78"/>
      <c r="X188" s="68"/>
      <c r="Y188" s="68"/>
      <c r="Z188" s="68"/>
      <c r="AA188" s="68"/>
      <c r="AB188" s="68"/>
      <c r="AC188" s="68"/>
      <c r="AD188" s="68"/>
      <c r="AE188" s="68"/>
      <c r="AF188" s="68"/>
      <c r="AG188" s="68"/>
      <c r="AH188" s="68"/>
    </row>
    <row r="189" spans="1:34" s="46" customFormat="1" ht="85.5" customHeight="1">
      <c r="A189" s="66" t="s">
        <v>887</v>
      </c>
      <c r="B189" s="68" t="s">
        <v>888</v>
      </c>
      <c r="C189" s="68" t="s">
        <v>889</v>
      </c>
      <c r="D189" s="68" t="s">
        <v>890</v>
      </c>
      <c r="E189" s="68" t="s">
        <v>880</v>
      </c>
      <c r="F189" s="68">
        <v>2019</v>
      </c>
      <c r="G189" s="68" t="s">
        <v>881</v>
      </c>
      <c r="H189" s="68" t="s">
        <v>882</v>
      </c>
      <c r="I189" s="68">
        <v>2808664</v>
      </c>
      <c r="J189" s="75">
        <f t="shared" si="15"/>
        <v>513.47</v>
      </c>
      <c r="K189" s="76">
        <f t="shared" si="16"/>
        <v>0</v>
      </c>
      <c r="L189" s="77"/>
      <c r="M189" s="77"/>
      <c r="N189" s="77"/>
      <c r="O189" s="77"/>
      <c r="P189" s="78">
        <v>513.47</v>
      </c>
      <c r="Q189" s="77"/>
      <c r="R189" s="77"/>
      <c r="S189" s="77"/>
      <c r="T189" s="77"/>
      <c r="U189" s="77"/>
      <c r="V189" s="77"/>
      <c r="W189" s="78"/>
      <c r="X189" s="68" t="s">
        <v>891</v>
      </c>
      <c r="Y189" s="68" t="s">
        <v>55</v>
      </c>
      <c r="Z189" s="68" t="s">
        <v>55</v>
      </c>
      <c r="AA189" s="68" t="s">
        <v>55</v>
      </c>
      <c r="AB189" s="68" t="s">
        <v>55</v>
      </c>
      <c r="AC189" s="68" t="s">
        <v>55</v>
      </c>
      <c r="AD189" s="68" t="s">
        <v>892</v>
      </c>
      <c r="AE189" s="68" t="s">
        <v>893</v>
      </c>
      <c r="AF189" s="68" t="s">
        <v>864</v>
      </c>
      <c r="AG189" s="68" t="s">
        <v>894</v>
      </c>
      <c r="AH189" s="68"/>
    </row>
    <row r="190" spans="1:34" s="46" customFormat="1" ht="85.5" customHeight="1">
      <c r="A190" s="66" t="s">
        <v>895</v>
      </c>
      <c r="B190" s="68"/>
      <c r="C190" s="68"/>
      <c r="D190" s="68"/>
      <c r="E190" s="68"/>
      <c r="F190" s="68"/>
      <c r="G190" s="68"/>
      <c r="H190" s="68"/>
      <c r="I190" s="68"/>
      <c r="J190" s="75">
        <f t="shared" si="15"/>
        <v>0</v>
      </c>
      <c r="K190" s="76">
        <f t="shared" si="16"/>
        <v>0</v>
      </c>
      <c r="L190" s="77"/>
      <c r="M190" s="77"/>
      <c r="N190" s="77"/>
      <c r="O190" s="77"/>
      <c r="P190" s="78"/>
      <c r="Q190" s="77"/>
      <c r="R190" s="77"/>
      <c r="S190" s="77"/>
      <c r="T190" s="77"/>
      <c r="U190" s="77"/>
      <c r="V190" s="77"/>
      <c r="W190" s="78"/>
      <c r="X190" s="68"/>
      <c r="Y190" s="68"/>
      <c r="Z190" s="68"/>
      <c r="AA190" s="68"/>
      <c r="AB190" s="68"/>
      <c r="AC190" s="68"/>
      <c r="AD190" s="68"/>
      <c r="AE190" s="68"/>
      <c r="AF190" s="68"/>
      <c r="AG190" s="68"/>
      <c r="AH190" s="68"/>
    </row>
    <row r="191" spans="1:34" s="46" customFormat="1" ht="47.25" customHeight="1">
      <c r="A191" s="66" t="s">
        <v>896</v>
      </c>
      <c r="B191" s="68"/>
      <c r="C191" s="83"/>
      <c r="D191" s="68"/>
      <c r="E191" s="68"/>
      <c r="F191" s="68"/>
      <c r="G191" s="68"/>
      <c r="H191" s="68"/>
      <c r="I191" s="68"/>
      <c r="J191" s="75">
        <f t="shared" si="15"/>
        <v>0</v>
      </c>
      <c r="K191" s="76">
        <f t="shared" si="16"/>
        <v>0</v>
      </c>
      <c r="L191" s="77"/>
      <c r="M191" s="77"/>
      <c r="N191" s="77"/>
      <c r="O191" s="77"/>
      <c r="P191" s="78"/>
      <c r="Q191" s="77"/>
      <c r="R191" s="77"/>
      <c r="S191" s="77"/>
      <c r="T191" s="77"/>
      <c r="U191" s="77"/>
      <c r="V191" s="77"/>
      <c r="W191" s="78"/>
      <c r="X191" s="68"/>
      <c r="Y191" s="68"/>
      <c r="Z191" s="68"/>
      <c r="AA191" s="68"/>
      <c r="AB191" s="68"/>
      <c r="AC191" s="68"/>
      <c r="AD191" s="68"/>
      <c r="AE191" s="68"/>
      <c r="AF191" s="68"/>
      <c r="AG191" s="68"/>
      <c r="AH191" s="68"/>
    </row>
    <row r="192" spans="1:34" s="46" customFormat="1" ht="42" customHeight="1">
      <c r="A192" s="66" t="s">
        <v>897</v>
      </c>
      <c r="B192" s="68"/>
      <c r="C192" s="83"/>
      <c r="D192" s="68"/>
      <c r="E192" s="68"/>
      <c r="F192" s="68"/>
      <c r="G192" s="68"/>
      <c r="H192" s="68"/>
      <c r="I192" s="68"/>
      <c r="J192" s="75">
        <f t="shared" si="15"/>
        <v>0</v>
      </c>
      <c r="K192" s="76">
        <f t="shared" si="16"/>
        <v>0</v>
      </c>
      <c r="L192" s="77"/>
      <c r="M192" s="77"/>
      <c r="N192" s="77"/>
      <c r="O192" s="77"/>
      <c r="P192" s="78"/>
      <c r="Q192" s="77"/>
      <c r="R192" s="77"/>
      <c r="S192" s="77"/>
      <c r="T192" s="77"/>
      <c r="U192" s="77"/>
      <c r="V192" s="77"/>
      <c r="W192" s="78"/>
      <c r="X192" s="68"/>
      <c r="Y192" s="68"/>
      <c r="Z192" s="68"/>
      <c r="AA192" s="68"/>
      <c r="AB192" s="68"/>
      <c r="AC192" s="68"/>
      <c r="AD192" s="68"/>
      <c r="AE192" s="68"/>
      <c r="AF192" s="68"/>
      <c r="AG192" s="68"/>
      <c r="AH192" s="68"/>
    </row>
    <row r="193" spans="1:34" s="46" customFormat="1" ht="35.1" customHeight="1">
      <c r="A193" s="66" t="s">
        <v>898</v>
      </c>
      <c r="B193" s="68"/>
      <c r="C193" s="83"/>
      <c r="D193" s="68"/>
      <c r="E193" s="68"/>
      <c r="F193" s="68"/>
      <c r="G193" s="68"/>
      <c r="H193" s="68"/>
      <c r="I193" s="68"/>
      <c r="J193" s="75">
        <f t="shared" si="15"/>
        <v>0</v>
      </c>
      <c r="K193" s="76">
        <f t="shared" si="16"/>
        <v>0</v>
      </c>
      <c r="L193" s="77">
        <f>L194</f>
        <v>0</v>
      </c>
      <c r="M193" s="77">
        <f t="shared" ref="M193:W193" si="24">M194</f>
        <v>0</v>
      </c>
      <c r="N193" s="77">
        <f t="shared" si="24"/>
        <v>0</v>
      </c>
      <c r="O193" s="77">
        <f t="shared" si="24"/>
        <v>0</v>
      </c>
      <c r="P193" s="78">
        <f t="shared" si="24"/>
        <v>0</v>
      </c>
      <c r="Q193" s="77">
        <f t="shared" si="24"/>
        <v>0</v>
      </c>
      <c r="R193" s="77">
        <f t="shared" si="24"/>
        <v>0</v>
      </c>
      <c r="S193" s="77">
        <f t="shared" si="24"/>
        <v>0</v>
      </c>
      <c r="T193" s="77">
        <f t="shared" si="24"/>
        <v>0</v>
      </c>
      <c r="U193" s="77">
        <f t="shared" si="24"/>
        <v>0</v>
      </c>
      <c r="V193" s="77">
        <f t="shared" si="24"/>
        <v>0</v>
      </c>
      <c r="W193" s="78">
        <f t="shared" si="24"/>
        <v>0</v>
      </c>
      <c r="X193" s="68"/>
      <c r="Y193" s="68"/>
      <c r="Z193" s="68"/>
      <c r="AA193" s="68"/>
      <c r="AB193" s="68"/>
      <c r="AC193" s="68"/>
      <c r="AD193" s="68"/>
      <c r="AE193" s="68"/>
      <c r="AF193" s="68"/>
      <c r="AG193" s="68"/>
      <c r="AH193" s="68"/>
    </row>
    <row r="194" spans="1:34" s="46" customFormat="1" ht="35.1" customHeight="1">
      <c r="A194" s="66" t="s">
        <v>899</v>
      </c>
      <c r="B194" s="68"/>
      <c r="C194" s="83"/>
      <c r="D194" s="68"/>
      <c r="E194" s="68"/>
      <c r="F194" s="68"/>
      <c r="G194" s="68"/>
      <c r="H194" s="68"/>
      <c r="I194" s="68"/>
      <c r="J194" s="75">
        <f t="shared" si="15"/>
        <v>0</v>
      </c>
      <c r="K194" s="76">
        <f t="shared" si="16"/>
        <v>0</v>
      </c>
      <c r="L194" s="77"/>
      <c r="M194" s="77"/>
      <c r="N194" s="77"/>
      <c r="O194" s="77"/>
      <c r="P194" s="78"/>
      <c r="Q194" s="77"/>
      <c r="R194" s="77"/>
      <c r="S194" s="77"/>
      <c r="T194" s="77"/>
      <c r="U194" s="77"/>
      <c r="V194" s="77"/>
      <c r="W194" s="78"/>
      <c r="X194" s="68"/>
      <c r="Y194" s="68"/>
      <c r="Z194" s="68"/>
      <c r="AA194" s="68"/>
      <c r="AB194" s="68"/>
      <c r="AC194" s="68"/>
      <c r="AD194" s="68"/>
      <c r="AE194" s="68"/>
      <c r="AF194" s="68"/>
      <c r="AG194" s="68"/>
      <c r="AH194" s="68"/>
    </row>
    <row r="195" spans="1:34" s="46" customFormat="1" ht="35.1" customHeight="1">
      <c r="A195" s="66" t="s">
        <v>900</v>
      </c>
      <c r="B195" s="82">
        <v>1</v>
      </c>
      <c r="C195" s="83"/>
      <c r="D195" s="82"/>
      <c r="E195" s="82"/>
      <c r="F195" s="82"/>
      <c r="G195" s="82"/>
      <c r="H195" s="82"/>
      <c r="I195" s="82"/>
      <c r="J195" s="75">
        <f t="shared" si="15"/>
        <v>364</v>
      </c>
      <c r="K195" s="76">
        <f t="shared" si="16"/>
        <v>0</v>
      </c>
      <c r="L195" s="76">
        <f>L196+L197+L198+L199+L200</f>
        <v>0</v>
      </c>
      <c r="M195" s="76">
        <f t="shared" ref="M195:W195" si="25">M196+M197+M198+M199+M200</f>
        <v>0</v>
      </c>
      <c r="N195" s="76">
        <f t="shared" si="25"/>
        <v>0</v>
      </c>
      <c r="O195" s="76">
        <f t="shared" si="25"/>
        <v>0</v>
      </c>
      <c r="P195" s="75">
        <f t="shared" si="25"/>
        <v>364</v>
      </c>
      <c r="Q195" s="76">
        <f t="shared" si="25"/>
        <v>0</v>
      </c>
      <c r="R195" s="76">
        <f t="shared" si="25"/>
        <v>0</v>
      </c>
      <c r="S195" s="76">
        <f t="shared" si="25"/>
        <v>0</v>
      </c>
      <c r="T195" s="76">
        <f t="shared" si="25"/>
        <v>0</v>
      </c>
      <c r="U195" s="76">
        <f t="shared" si="25"/>
        <v>0</v>
      </c>
      <c r="V195" s="76">
        <f t="shared" si="25"/>
        <v>0</v>
      </c>
      <c r="W195" s="75">
        <f t="shared" si="25"/>
        <v>0</v>
      </c>
      <c r="X195" s="68"/>
      <c r="Y195" s="68"/>
      <c r="Z195" s="68"/>
      <c r="AA195" s="68"/>
      <c r="AB195" s="68"/>
      <c r="AC195" s="68"/>
      <c r="AD195" s="68"/>
      <c r="AE195" s="68"/>
      <c r="AF195" s="68"/>
      <c r="AG195" s="68"/>
      <c r="AH195" s="68"/>
    </row>
    <row r="196" spans="1:34" s="47" customFormat="1" ht="59.25" customHeight="1">
      <c r="A196" s="66" t="s">
        <v>901</v>
      </c>
      <c r="B196" s="68" t="s">
        <v>902</v>
      </c>
      <c r="C196" s="83" t="str">
        <f>VLOOKUP(B196,[1]Sheet1!$B$1:$C$246,2,0)</f>
        <v>贫困群众发展产业贷款贴息</v>
      </c>
      <c r="D196" s="68" t="s">
        <v>658</v>
      </c>
      <c r="E196" s="68"/>
      <c r="F196" s="68" t="s">
        <v>50</v>
      </c>
      <c r="G196" s="68" t="s">
        <v>903</v>
      </c>
      <c r="H196" s="68" t="s">
        <v>904</v>
      </c>
      <c r="I196" s="68">
        <v>8196629</v>
      </c>
      <c r="J196" s="75">
        <f t="shared" si="15"/>
        <v>364</v>
      </c>
      <c r="K196" s="76">
        <f t="shared" si="16"/>
        <v>0</v>
      </c>
      <c r="L196" s="77"/>
      <c r="M196" s="77"/>
      <c r="N196" s="77"/>
      <c r="O196" s="77"/>
      <c r="P196" s="78">
        <v>364</v>
      </c>
      <c r="Q196" s="77"/>
      <c r="R196" s="77"/>
      <c r="S196" s="77"/>
      <c r="T196" s="77"/>
      <c r="U196" s="77"/>
      <c r="V196" s="77"/>
      <c r="W196" s="78"/>
      <c r="X196" s="68" t="s">
        <v>192</v>
      </c>
      <c r="Y196" s="68" t="s">
        <v>54</v>
      </c>
      <c r="Z196" s="68" t="s">
        <v>55</v>
      </c>
      <c r="AA196" s="68" t="s">
        <v>54</v>
      </c>
      <c r="AB196" s="68" t="s">
        <v>55</v>
      </c>
      <c r="AC196" s="68" t="s">
        <v>55</v>
      </c>
      <c r="AD196" s="68" t="s">
        <v>905</v>
      </c>
      <c r="AE196" s="68" t="s">
        <v>905</v>
      </c>
      <c r="AF196" s="68" t="s">
        <v>906</v>
      </c>
      <c r="AG196" s="68" t="s">
        <v>907</v>
      </c>
      <c r="AH196" s="68"/>
    </row>
    <row r="197" spans="1:34" s="46" customFormat="1" ht="87" customHeight="1">
      <c r="A197" s="66" t="s">
        <v>908</v>
      </c>
      <c r="B197" s="68"/>
      <c r="C197" s="68"/>
      <c r="D197" s="68"/>
      <c r="E197" s="68"/>
      <c r="F197" s="68"/>
      <c r="G197" s="68"/>
      <c r="H197" s="68"/>
      <c r="I197" s="68"/>
      <c r="J197" s="75">
        <f t="shared" si="15"/>
        <v>0</v>
      </c>
      <c r="K197" s="76">
        <f t="shared" si="16"/>
        <v>0</v>
      </c>
      <c r="L197" s="77"/>
      <c r="M197" s="77"/>
      <c r="N197" s="77"/>
      <c r="O197" s="77"/>
      <c r="P197" s="78"/>
      <c r="Q197" s="77"/>
      <c r="R197" s="77"/>
      <c r="S197" s="77"/>
      <c r="T197" s="77"/>
      <c r="U197" s="77"/>
      <c r="V197" s="77"/>
      <c r="W197" s="78"/>
      <c r="X197" s="68"/>
      <c r="Y197" s="68"/>
      <c r="Z197" s="68"/>
      <c r="AA197" s="68"/>
      <c r="AB197" s="68"/>
      <c r="AC197" s="68"/>
      <c r="AD197" s="68"/>
      <c r="AE197" s="68"/>
      <c r="AF197" s="68"/>
      <c r="AG197" s="68"/>
      <c r="AH197" s="68"/>
    </row>
    <row r="198" spans="1:34" s="46" customFormat="1" ht="35.1" customHeight="1">
      <c r="A198" s="63" t="s">
        <v>909</v>
      </c>
      <c r="B198" s="68"/>
      <c r="C198" s="83"/>
      <c r="D198" s="68"/>
      <c r="E198" s="68"/>
      <c r="F198" s="68"/>
      <c r="G198" s="68"/>
      <c r="H198" s="68"/>
      <c r="I198" s="68"/>
      <c r="J198" s="75">
        <f t="shared" si="15"/>
        <v>0</v>
      </c>
      <c r="K198" s="76">
        <f t="shared" si="16"/>
        <v>0</v>
      </c>
      <c r="L198" s="77"/>
      <c r="M198" s="77"/>
      <c r="N198" s="77"/>
      <c r="O198" s="77"/>
      <c r="P198" s="78"/>
      <c r="Q198" s="77"/>
      <c r="R198" s="77"/>
      <c r="S198" s="77"/>
      <c r="T198" s="77"/>
      <c r="U198" s="77"/>
      <c r="V198" s="77"/>
      <c r="W198" s="78"/>
      <c r="X198" s="68"/>
      <c r="Y198" s="68"/>
      <c r="Z198" s="68"/>
      <c r="AA198" s="68"/>
      <c r="AB198" s="68"/>
      <c r="AC198" s="68"/>
      <c r="AD198" s="68"/>
      <c r="AE198" s="68"/>
      <c r="AF198" s="68"/>
      <c r="AG198" s="68"/>
      <c r="AH198" s="68"/>
    </row>
    <row r="199" spans="1:34" s="46" customFormat="1" ht="42.75" customHeight="1">
      <c r="A199" s="63" t="s">
        <v>910</v>
      </c>
      <c r="B199" s="68"/>
      <c r="C199" s="83"/>
      <c r="D199" s="68"/>
      <c r="E199" s="68"/>
      <c r="F199" s="68"/>
      <c r="G199" s="68"/>
      <c r="H199" s="68"/>
      <c r="I199" s="68"/>
      <c r="J199" s="75">
        <f t="shared" si="15"/>
        <v>0</v>
      </c>
      <c r="K199" s="76">
        <f t="shared" si="16"/>
        <v>0</v>
      </c>
      <c r="L199" s="77"/>
      <c r="M199" s="77"/>
      <c r="N199" s="77"/>
      <c r="O199" s="77"/>
      <c r="P199" s="78"/>
      <c r="Q199" s="77"/>
      <c r="R199" s="77"/>
      <c r="S199" s="77"/>
      <c r="T199" s="77"/>
      <c r="U199" s="77"/>
      <c r="V199" s="77"/>
      <c r="W199" s="78"/>
      <c r="X199" s="68"/>
      <c r="Y199" s="68"/>
      <c r="Z199" s="68"/>
      <c r="AA199" s="68"/>
      <c r="AB199" s="68"/>
      <c r="AC199" s="68"/>
      <c r="AD199" s="68"/>
      <c r="AE199" s="68"/>
      <c r="AF199" s="68"/>
      <c r="AG199" s="68"/>
      <c r="AH199" s="68"/>
    </row>
    <row r="200" spans="1:34" s="46" customFormat="1" ht="35.1" customHeight="1">
      <c r="A200" s="63" t="s">
        <v>583</v>
      </c>
      <c r="B200" s="68"/>
      <c r="C200" s="83"/>
      <c r="D200" s="68"/>
      <c r="E200" s="68"/>
      <c r="F200" s="68"/>
      <c r="G200" s="68"/>
      <c r="H200" s="68"/>
      <c r="I200" s="68"/>
      <c r="J200" s="75">
        <f t="shared" si="15"/>
        <v>0</v>
      </c>
      <c r="K200" s="76">
        <f t="shared" si="16"/>
        <v>0</v>
      </c>
      <c r="L200" s="77"/>
      <c r="M200" s="77"/>
      <c r="N200" s="77"/>
      <c r="O200" s="77"/>
      <c r="P200" s="78"/>
      <c r="Q200" s="77"/>
      <c r="R200" s="77"/>
      <c r="S200" s="77"/>
      <c r="T200" s="77"/>
      <c r="U200" s="77"/>
      <c r="V200" s="77"/>
      <c r="W200" s="78"/>
      <c r="X200" s="68"/>
      <c r="Y200" s="68"/>
      <c r="Z200" s="68"/>
      <c r="AA200" s="68"/>
      <c r="AB200" s="68"/>
      <c r="AC200" s="68"/>
      <c r="AD200" s="68"/>
      <c r="AE200" s="68"/>
      <c r="AF200" s="68"/>
      <c r="AG200" s="68"/>
      <c r="AH200" s="68"/>
    </row>
    <row r="201" spans="1:34" s="46" customFormat="1" ht="42.75" customHeight="1">
      <c r="A201" s="66" t="s">
        <v>911</v>
      </c>
      <c r="B201" s="82">
        <f>B202+B223+B289</f>
        <v>85</v>
      </c>
      <c r="C201" s="83"/>
      <c r="D201" s="82"/>
      <c r="E201" s="82"/>
      <c r="F201" s="82"/>
      <c r="G201" s="82"/>
      <c r="H201" s="82"/>
      <c r="I201" s="82"/>
      <c r="J201" s="75">
        <f t="shared" si="15"/>
        <v>9237.49</v>
      </c>
      <c r="K201" s="76">
        <f t="shared" si="16"/>
        <v>4662</v>
      </c>
      <c r="L201" s="76">
        <f>L202+L223+L289</f>
        <v>2195</v>
      </c>
      <c r="M201" s="76">
        <f t="shared" ref="M201:W201" si="26">M202+M223+M289</f>
        <v>0</v>
      </c>
      <c r="N201" s="76">
        <f t="shared" si="26"/>
        <v>2137</v>
      </c>
      <c r="O201" s="76">
        <f t="shared" si="26"/>
        <v>330</v>
      </c>
      <c r="P201" s="75">
        <f t="shared" si="26"/>
        <v>2080</v>
      </c>
      <c r="Q201" s="76">
        <f t="shared" si="26"/>
        <v>0</v>
      </c>
      <c r="R201" s="76">
        <f t="shared" si="26"/>
        <v>0</v>
      </c>
      <c r="S201" s="76">
        <f t="shared" si="26"/>
        <v>0</v>
      </c>
      <c r="T201" s="76">
        <f t="shared" si="26"/>
        <v>0</v>
      </c>
      <c r="U201" s="76">
        <f t="shared" si="26"/>
        <v>0</v>
      </c>
      <c r="V201" s="76">
        <f t="shared" si="26"/>
        <v>0</v>
      </c>
      <c r="W201" s="75">
        <f t="shared" si="26"/>
        <v>2495.4899999999998</v>
      </c>
      <c r="X201" s="68"/>
      <c r="Y201" s="68"/>
      <c r="Z201" s="68"/>
      <c r="AA201" s="68"/>
      <c r="AB201" s="68"/>
      <c r="AC201" s="68"/>
      <c r="AD201" s="68"/>
      <c r="AE201" s="68"/>
      <c r="AF201" s="68"/>
      <c r="AG201" s="68"/>
      <c r="AH201" s="68"/>
    </row>
    <row r="202" spans="1:34" s="46" customFormat="1">
      <c r="A202" s="63" t="s">
        <v>912</v>
      </c>
      <c r="B202" s="82">
        <v>20</v>
      </c>
      <c r="C202" s="83"/>
      <c r="D202" s="82"/>
      <c r="E202" s="82"/>
      <c r="F202" s="82"/>
      <c r="G202" s="82"/>
      <c r="H202" s="82"/>
      <c r="I202" s="82"/>
      <c r="J202" s="75">
        <f t="shared" si="15"/>
        <v>500</v>
      </c>
      <c r="K202" s="76">
        <f t="shared" si="16"/>
        <v>275</v>
      </c>
      <c r="L202" s="76">
        <f>SUM(L203:L222)</f>
        <v>0</v>
      </c>
      <c r="M202" s="76">
        <f t="shared" ref="M202:W202" si="27">SUM(M203:M222)</f>
        <v>0</v>
      </c>
      <c r="N202" s="76">
        <f t="shared" si="27"/>
        <v>0</v>
      </c>
      <c r="O202" s="76">
        <f t="shared" si="27"/>
        <v>275</v>
      </c>
      <c r="P202" s="75">
        <f t="shared" si="27"/>
        <v>225</v>
      </c>
      <c r="Q202" s="76">
        <f t="shared" si="27"/>
        <v>0</v>
      </c>
      <c r="R202" s="76">
        <f t="shared" si="27"/>
        <v>0</v>
      </c>
      <c r="S202" s="76">
        <f t="shared" si="27"/>
        <v>0</v>
      </c>
      <c r="T202" s="76">
        <f t="shared" si="27"/>
        <v>0</v>
      </c>
      <c r="U202" s="76">
        <f t="shared" si="27"/>
        <v>0</v>
      </c>
      <c r="V202" s="76">
        <f t="shared" si="27"/>
        <v>0</v>
      </c>
      <c r="W202" s="75">
        <f t="shared" si="27"/>
        <v>0</v>
      </c>
      <c r="X202" s="68"/>
      <c r="Y202" s="68"/>
      <c r="Z202" s="68"/>
      <c r="AA202" s="68"/>
      <c r="AB202" s="68"/>
      <c r="AC202" s="68"/>
      <c r="AD202" s="68"/>
      <c r="AE202" s="68"/>
      <c r="AF202" s="68"/>
      <c r="AG202" s="68"/>
      <c r="AH202" s="68"/>
    </row>
    <row r="203" spans="1:34" s="49" customFormat="1" ht="62.25" customHeight="1">
      <c r="A203" s="67" t="s">
        <v>46</v>
      </c>
      <c r="B203" s="68" t="s">
        <v>913</v>
      </c>
      <c r="C203" s="83" t="str">
        <f>VLOOKUP(B203,[1]Sheet1!$B$1:$C$246,2,0)</f>
        <v>巷道硬化及排水渠建设2500米</v>
      </c>
      <c r="D203" s="147" t="s">
        <v>368</v>
      </c>
      <c r="E203" s="68" t="s">
        <v>670</v>
      </c>
      <c r="F203" s="68" t="s">
        <v>50</v>
      </c>
      <c r="G203" s="68" t="s">
        <v>914</v>
      </c>
      <c r="H203" s="68" t="s">
        <v>915</v>
      </c>
      <c r="I203" s="68">
        <v>6883900</v>
      </c>
      <c r="J203" s="75">
        <f t="shared" si="15"/>
        <v>20</v>
      </c>
      <c r="K203" s="76">
        <f t="shared" si="16"/>
        <v>20</v>
      </c>
      <c r="L203" s="77">
        <v>0</v>
      </c>
      <c r="M203" s="77">
        <v>0</v>
      </c>
      <c r="N203" s="77">
        <v>0</v>
      </c>
      <c r="O203" s="77">
        <v>20</v>
      </c>
      <c r="P203" s="78">
        <v>0</v>
      </c>
      <c r="Q203" s="77"/>
      <c r="R203" s="77"/>
      <c r="S203" s="77"/>
      <c r="T203" s="77"/>
      <c r="U203" s="77"/>
      <c r="V203" s="77"/>
      <c r="W203" s="78"/>
      <c r="X203" s="68" t="s">
        <v>53</v>
      </c>
      <c r="Y203" s="68" t="s">
        <v>54</v>
      </c>
      <c r="Z203" s="68" t="s">
        <v>54</v>
      </c>
      <c r="AA203" s="68" t="s">
        <v>55</v>
      </c>
      <c r="AB203" s="68" t="s">
        <v>55</v>
      </c>
      <c r="AC203" s="68" t="s">
        <v>55</v>
      </c>
      <c r="AD203" s="68" t="s">
        <v>916</v>
      </c>
      <c r="AE203" s="68" t="s">
        <v>916</v>
      </c>
      <c r="AF203" s="68" t="s">
        <v>917</v>
      </c>
      <c r="AG203" s="68" t="s">
        <v>918</v>
      </c>
      <c r="AH203" s="68"/>
    </row>
    <row r="204" spans="1:34" s="49" customFormat="1" ht="62.25" customHeight="1">
      <c r="A204" s="67" t="s">
        <v>59</v>
      </c>
      <c r="B204" s="68" t="s">
        <v>919</v>
      </c>
      <c r="C204" s="83" t="str">
        <f>VLOOKUP(B204,[1]Sheet1!$B$1:$C$246,2,0)</f>
        <v>巷道硬化及排水渠建设2000米</v>
      </c>
      <c r="D204" s="147" t="s">
        <v>368</v>
      </c>
      <c r="E204" s="68" t="s">
        <v>664</v>
      </c>
      <c r="F204" s="68" t="s">
        <v>50</v>
      </c>
      <c r="G204" s="68" t="s">
        <v>914</v>
      </c>
      <c r="H204" s="68" t="s">
        <v>915</v>
      </c>
      <c r="I204" s="68">
        <v>6883900</v>
      </c>
      <c r="J204" s="75">
        <f t="shared" si="15"/>
        <v>20</v>
      </c>
      <c r="K204" s="76">
        <f t="shared" si="16"/>
        <v>20</v>
      </c>
      <c r="L204" s="77">
        <v>0</v>
      </c>
      <c r="M204" s="77">
        <v>0</v>
      </c>
      <c r="N204" s="77">
        <v>0</v>
      </c>
      <c r="O204" s="77">
        <v>20</v>
      </c>
      <c r="P204" s="78">
        <v>0</v>
      </c>
      <c r="Q204" s="77"/>
      <c r="R204" s="77"/>
      <c r="S204" s="77"/>
      <c r="T204" s="77"/>
      <c r="U204" s="77"/>
      <c r="V204" s="77"/>
      <c r="W204" s="78"/>
      <c r="X204" s="68" t="s">
        <v>53</v>
      </c>
      <c r="Y204" s="68" t="s">
        <v>54</v>
      </c>
      <c r="Z204" s="68" t="s">
        <v>54</v>
      </c>
      <c r="AA204" s="68" t="s">
        <v>55</v>
      </c>
      <c r="AB204" s="68" t="s">
        <v>55</v>
      </c>
      <c r="AC204" s="68" t="s">
        <v>55</v>
      </c>
      <c r="AD204" s="68" t="s">
        <v>920</v>
      </c>
      <c r="AE204" s="68" t="s">
        <v>920</v>
      </c>
      <c r="AF204" s="68" t="s">
        <v>917</v>
      </c>
      <c r="AG204" s="68" t="s">
        <v>918</v>
      </c>
      <c r="AH204" s="68"/>
    </row>
    <row r="205" spans="1:34" s="49" customFormat="1" ht="62.25" customHeight="1">
      <c r="A205" s="67" t="s">
        <v>65</v>
      </c>
      <c r="B205" s="68" t="s">
        <v>921</v>
      </c>
      <c r="C205" s="83" t="str">
        <f>VLOOKUP(B205,[1]Sheet1!$B$1:$C$246,2,0)</f>
        <v>鸡山组新修便民桥2座</v>
      </c>
      <c r="D205" s="147" t="s">
        <v>104</v>
      </c>
      <c r="E205" s="68" t="s">
        <v>277</v>
      </c>
      <c r="F205" s="68" t="s">
        <v>50</v>
      </c>
      <c r="G205" s="68" t="s">
        <v>914</v>
      </c>
      <c r="H205" s="68" t="s">
        <v>922</v>
      </c>
      <c r="I205" s="68">
        <v>15829897362</v>
      </c>
      <c r="J205" s="75">
        <f t="shared" si="15"/>
        <v>20</v>
      </c>
      <c r="K205" s="76">
        <f t="shared" si="16"/>
        <v>20</v>
      </c>
      <c r="L205" s="77">
        <v>0</v>
      </c>
      <c r="M205" s="77">
        <v>0</v>
      </c>
      <c r="N205" s="77">
        <v>0</v>
      </c>
      <c r="O205" s="77">
        <v>20</v>
      </c>
      <c r="P205" s="78">
        <v>0</v>
      </c>
      <c r="Q205" s="77"/>
      <c r="R205" s="77"/>
      <c r="S205" s="77"/>
      <c r="T205" s="77"/>
      <c r="U205" s="77"/>
      <c r="V205" s="77"/>
      <c r="W205" s="78"/>
      <c r="X205" s="68" t="s">
        <v>53</v>
      </c>
      <c r="Y205" s="68" t="s">
        <v>54</v>
      </c>
      <c r="Z205" s="68" t="s">
        <v>54</v>
      </c>
      <c r="AA205" s="68" t="s">
        <v>55</v>
      </c>
      <c r="AB205" s="68" t="s">
        <v>55</v>
      </c>
      <c r="AC205" s="68" t="s">
        <v>55</v>
      </c>
      <c r="AD205" s="68" t="s">
        <v>923</v>
      </c>
      <c r="AE205" s="68" t="s">
        <v>923</v>
      </c>
      <c r="AF205" s="68" t="s">
        <v>917</v>
      </c>
      <c r="AG205" s="68" t="s">
        <v>918</v>
      </c>
      <c r="AH205" s="68"/>
    </row>
    <row r="206" spans="1:34" s="49" customFormat="1" ht="62.25" customHeight="1">
      <c r="A206" s="67" t="s">
        <v>72</v>
      </c>
      <c r="B206" s="68" t="s">
        <v>924</v>
      </c>
      <c r="C206" s="83" t="str">
        <f>VLOOKUP(B206,[1]Sheet1!$B$1:$C$246,2,0)</f>
        <v>阳凹组道路硬化2000米</v>
      </c>
      <c r="D206" s="147" t="s">
        <v>925</v>
      </c>
      <c r="E206" s="68" t="s">
        <v>499</v>
      </c>
      <c r="F206" s="68" t="s">
        <v>50</v>
      </c>
      <c r="G206" s="68" t="s">
        <v>914</v>
      </c>
      <c r="H206" s="68" t="s">
        <v>926</v>
      </c>
      <c r="I206" s="68">
        <v>15319886218</v>
      </c>
      <c r="J206" s="75">
        <f t="shared" si="15"/>
        <v>15</v>
      </c>
      <c r="K206" s="76">
        <f t="shared" si="16"/>
        <v>0</v>
      </c>
      <c r="L206" s="77">
        <v>0</v>
      </c>
      <c r="M206" s="77">
        <v>0</v>
      </c>
      <c r="N206" s="77">
        <v>0</v>
      </c>
      <c r="O206" s="77">
        <v>0</v>
      </c>
      <c r="P206" s="78">
        <v>15</v>
      </c>
      <c r="Q206" s="77"/>
      <c r="R206" s="77"/>
      <c r="S206" s="77"/>
      <c r="T206" s="77"/>
      <c r="U206" s="77"/>
      <c r="V206" s="77"/>
      <c r="W206" s="78"/>
      <c r="X206" s="68" t="s">
        <v>53</v>
      </c>
      <c r="Y206" s="68" t="s">
        <v>54</v>
      </c>
      <c r="Z206" s="68" t="s">
        <v>54</v>
      </c>
      <c r="AA206" s="68" t="s">
        <v>55</v>
      </c>
      <c r="AB206" s="68" t="s">
        <v>55</v>
      </c>
      <c r="AC206" s="68" t="s">
        <v>55</v>
      </c>
      <c r="AD206" s="68" t="s">
        <v>927</v>
      </c>
      <c r="AE206" s="68" t="s">
        <v>927</v>
      </c>
      <c r="AF206" s="68" t="s">
        <v>917</v>
      </c>
      <c r="AG206" s="68" t="s">
        <v>918</v>
      </c>
      <c r="AH206" s="68"/>
    </row>
    <row r="207" spans="1:34" s="49" customFormat="1" ht="62.25" customHeight="1">
      <c r="A207" s="67" t="s">
        <v>78</v>
      </c>
      <c r="B207" s="68" t="s">
        <v>928</v>
      </c>
      <c r="C207" s="83" t="str">
        <f>VLOOKUP(B207,[1]Sheet1!$B$1:$C$246,2,0)</f>
        <v>小丘村巷道硬化1000米</v>
      </c>
      <c r="D207" s="147" t="s">
        <v>113</v>
      </c>
      <c r="E207" s="68" t="s">
        <v>130</v>
      </c>
      <c r="F207" s="68" t="s">
        <v>50</v>
      </c>
      <c r="G207" s="68" t="s">
        <v>914</v>
      </c>
      <c r="H207" s="68" t="s">
        <v>929</v>
      </c>
      <c r="I207" s="68">
        <v>15709196888</v>
      </c>
      <c r="J207" s="75">
        <f t="shared" si="15"/>
        <v>20</v>
      </c>
      <c r="K207" s="76">
        <f t="shared" si="16"/>
        <v>20</v>
      </c>
      <c r="L207" s="77">
        <v>0</v>
      </c>
      <c r="M207" s="77">
        <v>0</v>
      </c>
      <c r="N207" s="77">
        <v>0</v>
      </c>
      <c r="O207" s="77">
        <v>20</v>
      </c>
      <c r="P207" s="78">
        <v>0</v>
      </c>
      <c r="Q207" s="77"/>
      <c r="R207" s="77"/>
      <c r="S207" s="77"/>
      <c r="T207" s="77"/>
      <c r="U207" s="77"/>
      <c r="V207" s="77"/>
      <c r="W207" s="78"/>
      <c r="X207" s="68" t="s">
        <v>53</v>
      </c>
      <c r="Y207" s="68" t="s">
        <v>54</v>
      </c>
      <c r="Z207" s="68" t="s">
        <v>54</v>
      </c>
      <c r="AA207" s="68" t="s">
        <v>55</v>
      </c>
      <c r="AB207" s="68" t="s">
        <v>55</v>
      </c>
      <c r="AC207" s="68" t="s">
        <v>55</v>
      </c>
      <c r="AD207" s="68" t="s">
        <v>930</v>
      </c>
      <c r="AE207" s="68" t="s">
        <v>930</v>
      </c>
      <c r="AF207" s="68" t="s">
        <v>917</v>
      </c>
      <c r="AG207" s="68" t="s">
        <v>918</v>
      </c>
      <c r="AH207" s="68"/>
    </row>
    <row r="208" spans="1:34" s="49" customFormat="1" ht="62.25" customHeight="1">
      <c r="A208" s="67" t="s">
        <v>82</v>
      </c>
      <c r="B208" s="68" t="s">
        <v>931</v>
      </c>
      <c r="C208" s="83" t="str">
        <f>VLOOKUP(B208,[1]Sheet1!$B$1:$C$246,2,0)</f>
        <v>小丘村六组新建巷道370米</v>
      </c>
      <c r="D208" s="147" t="s">
        <v>113</v>
      </c>
      <c r="E208" s="68" t="s">
        <v>130</v>
      </c>
      <c r="F208" s="68" t="s">
        <v>50</v>
      </c>
      <c r="G208" s="68" t="s">
        <v>914</v>
      </c>
      <c r="H208" s="68" t="s">
        <v>929</v>
      </c>
      <c r="I208" s="68">
        <v>15709196888</v>
      </c>
      <c r="J208" s="75">
        <f t="shared" si="15"/>
        <v>25</v>
      </c>
      <c r="K208" s="76">
        <f t="shared" si="16"/>
        <v>0</v>
      </c>
      <c r="L208" s="77">
        <v>0</v>
      </c>
      <c r="M208" s="77">
        <v>0</v>
      </c>
      <c r="N208" s="77">
        <v>0</v>
      </c>
      <c r="O208" s="77">
        <v>0</v>
      </c>
      <c r="P208" s="78">
        <v>25</v>
      </c>
      <c r="Q208" s="77"/>
      <c r="R208" s="77"/>
      <c r="S208" s="77"/>
      <c r="T208" s="77"/>
      <c r="U208" s="77"/>
      <c r="V208" s="77"/>
      <c r="W208" s="78"/>
      <c r="X208" s="68" t="s">
        <v>53</v>
      </c>
      <c r="Y208" s="68" t="s">
        <v>54</v>
      </c>
      <c r="Z208" s="68" t="s">
        <v>54</v>
      </c>
      <c r="AA208" s="68" t="s">
        <v>55</v>
      </c>
      <c r="AB208" s="68" t="s">
        <v>55</v>
      </c>
      <c r="AC208" s="68" t="s">
        <v>55</v>
      </c>
      <c r="AD208" s="68" t="s">
        <v>932</v>
      </c>
      <c r="AE208" s="68" t="s">
        <v>932</v>
      </c>
      <c r="AF208" s="68" t="s">
        <v>917</v>
      </c>
      <c r="AG208" s="68" t="s">
        <v>918</v>
      </c>
      <c r="AH208" s="68"/>
    </row>
    <row r="209" spans="1:34" s="49" customFormat="1" ht="62.25" customHeight="1">
      <c r="A209" s="67" t="s">
        <v>86</v>
      </c>
      <c r="B209" s="68" t="s">
        <v>933</v>
      </c>
      <c r="C209" s="83" t="str">
        <f>VLOOKUP(B209,[1]Sheet1!$B$1:$C$246,2,0)</f>
        <v>孟虎村一组巷道硬化600米</v>
      </c>
      <c r="D209" s="147" t="s">
        <v>113</v>
      </c>
      <c r="E209" s="68" t="s">
        <v>223</v>
      </c>
      <c r="F209" s="68" t="s">
        <v>50</v>
      </c>
      <c r="G209" s="68" t="s">
        <v>914</v>
      </c>
      <c r="H209" s="68" t="s">
        <v>718</v>
      </c>
      <c r="I209" s="68">
        <v>15809194535</v>
      </c>
      <c r="J209" s="75">
        <f t="shared" si="15"/>
        <v>40</v>
      </c>
      <c r="K209" s="76">
        <f t="shared" si="16"/>
        <v>0</v>
      </c>
      <c r="L209" s="77">
        <v>0</v>
      </c>
      <c r="M209" s="77">
        <v>0</v>
      </c>
      <c r="N209" s="77">
        <v>0</v>
      </c>
      <c r="O209" s="77">
        <v>0</v>
      </c>
      <c r="P209" s="78">
        <v>40</v>
      </c>
      <c r="Q209" s="77"/>
      <c r="R209" s="77"/>
      <c r="S209" s="77"/>
      <c r="T209" s="77"/>
      <c r="U209" s="77"/>
      <c r="V209" s="77"/>
      <c r="W209" s="78"/>
      <c r="X209" s="68" t="s">
        <v>53</v>
      </c>
      <c r="Y209" s="68" t="s">
        <v>54</v>
      </c>
      <c r="Z209" s="68" t="s">
        <v>54</v>
      </c>
      <c r="AA209" s="68" t="s">
        <v>55</v>
      </c>
      <c r="AB209" s="68" t="s">
        <v>55</v>
      </c>
      <c r="AC209" s="68" t="s">
        <v>55</v>
      </c>
      <c r="AD209" s="68" t="s">
        <v>934</v>
      </c>
      <c r="AE209" s="68" t="s">
        <v>934</v>
      </c>
      <c r="AF209" s="68" t="s">
        <v>917</v>
      </c>
      <c r="AG209" s="68" t="s">
        <v>918</v>
      </c>
      <c r="AH209" s="68"/>
    </row>
    <row r="210" spans="1:34" s="49" customFormat="1" ht="62.25" customHeight="1">
      <c r="A210" s="67" t="s">
        <v>90</v>
      </c>
      <c r="B210" s="68" t="s">
        <v>935</v>
      </c>
      <c r="C210" s="83" t="str">
        <f>VLOOKUP(B210,[1]Sheet1!$B$1:$C$246,2,0)</f>
        <v>二组、四组巷道硬化1000米</v>
      </c>
      <c r="D210" s="147" t="s">
        <v>48</v>
      </c>
      <c r="E210" s="68" t="s">
        <v>433</v>
      </c>
      <c r="F210" s="68" t="s">
        <v>50</v>
      </c>
      <c r="G210" s="68" t="s">
        <v>914</v>
      </c>
      <c r="H210" s="68" t="s">
        <v>936</v>
      </c>
      <c r="I210" s="68">
        <v>13509193505</v>
      </c>
      <c r="J210" s="75">
        <f t="shared" si="15"/>
        <v>20</v>
      </c>
      <c r="K210" s="76">
        <f t="shared" si="16"/>
        <v>20</v>
      </c>
      <c r="L210" s="77">
        <v>0</v>
      </c>
      <c r="M210" s="77">
        <v>0</v>
      </c>
      <c r="N210" s="77">
        <v>0</v>
      </c>
      <c r="O210" s="77">
        <v>20</v>
      </c>
      <c r="P210" s="78">
        <v>0</v>
      </c>
      <c r="Q210" s="77"/>
      <c r="R210" s="77"/>
      <c r="S210" s="77"/>
      <c r="T210" s="77"/>
      <c r="U210" s="77"/>
      <c r="V210" s="77"/>
      <c r="W210" s="78"/>
      <c r="X210" s="68" t="s">
        <v>53</v>
      </c>
      <c r="Y210" s="68" t="s">
        <v>54</v>
      </c>
      <c r="Z210" s="68" t="s">
        <v>54</v>
      </c>
      <c r="AA210" s="68" t="s">
        <v>55</v>
      </c>
      <c r="AB210" s="68" t="s">
        <v>55</v>
      </c>
      <c r="AC210" s="68" t="s">
        <v>55</v>
      </c>
      <c r="AD210" s="68" t="s">
        <v>937</v>
      </c>
      <c r="AE210" s="68" t="s">
        <v>937</v>
      </c>
      <c r="AF210" s="68" t="s">
        <v>917</v>
      </c>
      <c r="AG210" s="68" t="s">
        <v>918</v>
      </c>
      <c r="AH210" s="68"/>
    </row>
    <row r="211" spans="1:34" s="49" customFormat="1" ht="62.25" customHeight="1">
      <c r="A211" s="67" t="s">
        <v>94</v>
      </c>
      <c r="B211" s="68" t="s">
        <v>938</v>
      </c>
      <c r="C211" s="83" t="str">
        <f>VLOOKUP(B211,[1]Sheet1!$B$1:$C$246,2,0)</f>
        <v>巷道硬化、排水渠建设各500米</v>
      </c>
      <c r="D211" s="147" t="s">
        <v>48</v>
      </c>
      <c r="E211" s="68" t="s">
        <v>445</v>
      </c>
      <c r="F211" s="68" t="s">
        <v>50</v>
      </c>
      <c r="G211" s="68" t="s">
        <v>914</v>
      </c>
      <c r="H211" s="68" t="s">
        <v>936</v>
      </c>
      <c r="I211" s="68">
        <v>13509193505</v>
      </c>
      <c r="J211" s="75">
        <f t="shared" si="15"/>
        <v>20</v>
      </c>
      <c r="K211" s="76">
        <f t="shared" si="16"/>
        <v>20</v>
      </c>
      <c r="L211" s="77">
        <v>0</v>
      </c>
      <c r="M211" s="77">
        <v>0</v>
      </c>
      <c r="N211" s="77">
        <v>0</v>
      </c>
      <c r="O211" s="77">
        <v>20</v>
      </c>
      <c r="P211" s="78">
        <v>0</v>
      </c>
      <c r="Q211" s="77"/>
      <c r="R211" s="77"/>
      <c r="S211" s="77"/>
      <c r="T211" s="77"/>
      <c r="U211" s="77"/>
      <c r="V211" s="77"/>
      <c r="W211" s="78"/>
      <c r="X211" s="68" t="s">
        <v>53</v>
      </c>
      <c r="Y211" s="68" t="s">
        <v>54</v>
      </c>
      <c r="Z211" s="68" t="s">
        <v>54</v>
      </c>
      <c r="AA211" s="68" t="s">
        <v>55</v>
      </c>
      <c r="AB211" s="68" t="s">
        <v>55</v>
      </c>
      <c r="AC211" s="68" t="s">
        <v>55</v>
      </c>
      <c r="AD211" s="68" t="s">
        <v>939</v>
      </c>
      <c r="AE211" s="68" t="s">
        <v>939</v>
      </c>
      <c r="AF211" s="68" t="s">
        <v>917</v>
      </c>
      <c r="AG211" s="68" t="s">
        <v>918</v>
      </c>
      <c r="AH211" s="68"/>
    </row>
    <row r="212" spans="1:34" s="49" customFormat="1" ht="62.25" customHeight="1">
      <c r="A212" s="67" t="s">
        <v>98</v>
      </c>
      <c r="B212" s="68" t="s">
        <v>940</v>
      </c>
      <c r="C212" s="83" t="str">
        <f>VLOOKUP(B212,[1]Sheet1!$B$1:$C$246,2,0)</f>
        <v>二组道路硬化1000米</v>
      </c>
      <c r="D212" s="147" t="s">
        <v>67</v>
      </c>
      <c r="E212" s="68" t="s">
        <v>68</v>
      </c>
      <c r="F212" s="68" t="s">
        <v>50</v>
      </c>
      <c r="G212" s="68" t="s">
        <v>914</v>
      </c>
      <c r="H212" s="68" t="s">
        <v>941</v>
      </c>
      <c r="I212" s="68">
        <v>13991585063</v>
      </c>
      <c r="J212" s="75">
        <f t="shared" si="15"/>
        <v>25</v>
      </c>
      <c r="K212" s="76">
        <f t="shared" si="16"/>
        <v>25</v>
      </c>
      <c r="L212" s="77">
        <v>0</v>
      </c>
      <c r="M212" s="77">
        <v>0</v>
      </c>
      <c r="N212" s="77">
        <v>0</v>
      </c>
      <c r="O212" s="77">
        <v>25</v>
      </c>
      <c r="P212" s="78">
        <v>0</v>
      </c>
      <c r="Q212" s="77"/>
      <c r="R212" s="77"/>
      <c r="S212" s="77"/>
      <c r="T212" s="77"/>
      <c r="U212" s="77"/>
      <c r="V212" s="77"/>
      <c r="W212" s="78"/>
      <c r="X212" s="68" t="s">
        <v>53</v>
      </c>
      <c r="Y212" s="68" t="s">
        <v>54</v>
      </c>
      <c r="Z212" s="68" t="s">
        <v>54</v>
      </c>
      <c r="AA212" s="68" t="s">
        <v>55</v>
      </c>
      <c r="AB212" s="68" t="s">
        <v>55</v>
      </c>
      <c r="AC212" s="68" t="s">
        <v>55</v>
      </c>
      <c r="AD212" s="68" t="s">
        <v>942</v>
      </c>
      <c r="AE212" s="68" t="s">
        <v>942</v>
      </c>
      <c r="AF212" s="68" t="s">
        <v>917</v>
      </c>
      <c r="AG212" s="68" t="s">
        <v>918</v>
      </c>
      <c r="AH212" s="68"/>
    </row>
    <row r="213" spans="1:34" s="49" customFormat="1" ht="62.25" customHeight="1">
      <c r="A213" s="67" t="s">
        <v>102</v>
      </c>
      <c r="B213" s="68" t="s">
        <v>943</v>
      </c>
      <c r="C213" s="83" t="str">
        <f>VLOOKUP(B213,[1]Sheet1!$B$1:$C$246,2,0)</f>
        <v>曲南组巷道硬化500米</v>
      </c>
      <c r="D213" s="147" t="s">
        <v>61</v>
      </c>
      <c r="E213" s="68" t="s">
        <v>154</v>
      </c>
      <c r="F213" s="68" t="s">
        <v>50</v>
      </c>
      <c r="G213" s="68" t="s">
        <v>914</v>
      </c>
      <c r="H213" s="68" t="s">
        <v>741</v>
      </c>
      <c r="I213" s="68">
        <v>13028500686</v>
      </c>
      <c r="J213" s="75">
        <f t="shared" si="15"/>
        <v>20</v>
      </c>
      <c r="K213" s="76">
        <f t="shared" si="16"/>
        <v>20</v>
      </c>
      <c r="L213" s="77">
        <v>0</v>
      </c>
      <c r="M213" s="77">
        <v>0</v>
      </c>
      <c r="N213" s="77">
        <v>0</v>
      </c>
      <c r="O213" s="77">
        <v>20</v>
      </c>
      <c r="P213" s="78">
        <v>0</v>
      </c>
      <c r="Q213" s="77"/>
      <c r="R213" s="77"/>
      <c r="S213" s="77"/>
      <c r="T213" s="77"/>
      <c r="U213" s="77"/>
      <c r="V213" s="77"/>
      <c r="W213" s="78"/>
      <c r="X213" s="68" t="s">
        <v>53</v>
      </c>
      <c r="Y213" s="68" t="s">
        <v>54</v>
      </c>
      <c r="Z213" s="68" t="s">
        <v>54</v>
      </c>
      <c r="AA213" s="68" t="s">
        <v>55</v>
      </c>
      <c r="AB213" s="68" t="s">
        <v>55</v>
      </c>
      <c r="AC213" s="68" t="s">
        <v>55</v>
      </c>
      <c r="AD213" s="68" t="s">
        <v>944</v>
      </c>
      <c r="AE213" s="68" t="s">
        <v>944</v>
      </c>
      <c r="AF213" s="68" t="s">
        <v>917</v>
      </c>
      <c r="AG213" s="68" t="s">
        <v>918</v>
      </c>
      <c r="AH213" s="68"/>
    </row>
    <row r="214" spans="1:34" s="49" customFormat="1" ht="62.25" customHeight="1">
      <c r="A214" s="67" t="s">
        <v>107</v>
      </c>
      <c r="B214" s="68" t="s">
        <v>945</v>
      </c>
      <c r="C214" s="83" t="str">
        <f>VLOOKUP(B214,[1]Sheet1!$B$1:$C$246,2,0)</f>
        <v>金山组巷道硬化800米</v>
      </c>
      <c r="D214" s="147" t="s">
        <v>61</v>
      </c>
      <c r="E214" s="68" t="s">
        <v>149</v>
      </c>
      <c r="F214" s="68" t="s">
        <v>50</v>
      </c>
      <c r="G214" s="68" t="s">
        <v>914</v>
      </c>
      <c r="H214" s="68" t="s">
        <v>946</v>
      </c>
      <c r="I214" s="68">
        <v>13991585691</v>
      </c>
      <c r="J214" s="75">
        <f t="shared" si="15"/>
        <v>20</v>
      </c>
      <c r="K214" s="76">
        <f t="shared" si="16"/>
        <v>20</v>
      </c>
      <c r="L214" s="77">
        <v>0</v>
      </c>
      <c r="M214" s="77">
        <v>0</v>
      </c>
      <c r="N214" s="77">
        <v>0</v>
      </c>
      <c r="O214" s="77">
        <v>20</v>
      </c>
      <c r="P214" s="78">
        <v>0</v>
      </c>
      <c r="Q214" s="77"/>
      <c r="R214" s="77"/>
      <c r="S214" s="77"/>
      <c r="T214" s="77"/>
      <c r="U214" s="77"/>
      <c r="V214" s="77"/>
      <c r="W214" s="78"/>
      <c r="X214" s="68" t="s">
        <v>53</v>
      </c>
      <c r="Y214" s="68" t="s">
        <v>54</v>
      </c>
      <c r="Z214" s="68" t="s">
        <v>54</v>
      </c>
      <c r="AA214" s="68" t="s">
        <v>55</v>
      </c>
      <c r="AB214" s="68" t="s">
        <v>55</v>
      </c>
      <c r="AC214" s="68" t="s">
        <v>55</v>
      </c>
      <c r="AD214" s="68" t="s">
        <v>947</v>
      </c>
      <c r="AE214" s="68" t="s">
        <v>947</v>
      </c>
      <c r="AF214" s="68" t="s">
        <v>917</v>
      </c>
      <c r="AG214" s="68" t="s">
        <v>918</v>
      </c>
      <c r="AH214" s="68"/>
    </row>
    <row r="215" spans="1:34" s="49" customFormat="1" ht="62.25" customHeight="1">
      <c r="A215" s="67" t="s">
        <v>111</v>
      </c>
      <c r="B215" s="68" t="s">
        <v>948</v>
      </c>
      <c r="C215" s="83" t="str">
        <f>VLOOKUP(B215,[1]Sheet1!$B$1:$C$246,2,0)</f>
        <v>马塬等三个小组巷道硬化2500米</v>
      </c>
      <c r="D215" s="147" t="s">
        <v>61</v>
      </c>
      <c r="E215" s="68" t="s">
        <v>62</v>
      </c>
      <c r="F215" s="68" t="s">
        <v>50</v>
      </c>
      <c r="G215" s="68" t="s">
        <v>914</v>
      </c>
      <c r="H215" s="68" t="s">
        <v>949</v>
      </c>
      <c r="I215" s="68">
        <v>13759608603</v>
      </c>
      <c r="J215" s="75">
        <f t="shared" si="15"/>
        <v>20</v>
      </c>
      <c r="K215" s="76">
        <f t="shared" si="16"/>
        <v>20</v>
      </c>
      <c r="L215" s="77">
        <v>0</v>
      </c>
      <c r="M215" s="77">
        <v>0</v>
      </c>
      <c r="N215" s="77">
        <v>0</v>
      </c>
      <c r="O215" s="77">
        <v>20</v>
      </c>
      <c r="P215" s="78">
        <v>0</v>
      </c>
      <c r="Q215" s="77"/>
      <c r="R215" s="77"/>
      <c r="S215" s="77"/>
      <c r="T215" s="77"/>
      <c r="U215" s="77"/>
      <c r="V215" s="77"/>
      <c r="W215" s="78"/>
      <c r="X215" s="68" t="s">
        <v>53</v>
      </c>
      <c r="Y215" s="68" t="s">
        <v>54</v>
      </c>
      <c r="Z215" s="68" t="s">
        <v>54</v>
      </c>
      <c r="AA215" s="68" t="s">
        <v>55</v>
      </c>
      <c r="AB215" s="68" t="s">
        <v>55</v>
      </c>
      <c r="AC215" s="68" t="s">
        <v>55</v>
      </c>
      <c r="AD215" s="68" t="s">
        <v>950</v>
      </c>
      <c r="AE215" s="68" t="s">
        <v>950</v>
      </c>
      <c r="AF215" s="68" t="s">
        <v>917</v>
      </c>
      <c r="AG215" s="68" t="s">
        <v>918</v>
      </c>
      <c r="AH215" s="68"/>
    </row>
    <row r="216" spans="1:34" s="49" customFormat="1" ht="62.25" customHeight="1">
      <c r="A216" s="67" t="s">
        <v>121</v>
      </c>
      <c r="B216" s="68" t="s">
        <v>951</v>
      </c>
      <c r="C216" s="83" t="str">
        <f>VLOOKUP(B216,[1]Sheet1!$B$1:$C$246,2,0)</f>
        <v>巷道硬化500米</v>
      </c>
      <c r="D216" s="147" t="s">
        <v>136</v>
      </c>
      <c r="E216" s="68" t="s">
        <v>536</v>
      </c>
      <c r="F216" s="68" t="s">
        <v>50</v>
      </c>
      <c r="G216" s="68" t="s">
        <v>914</v>
      </c>
      <c r="H216" s="68" t="s">
        <v>755</v>
      </c>
      <c r="I216" s="68">
        <v>13992973909</v>
      </c>
      <c r="J216" s="75">
        <f t="shared" si="15"/>
        <v>20</v>
      </c>
      <c r="K216" s="76">
        <f t="shared" si="16"/>
        <v>20</v>
      </c>
      <c r="L216" s="77">
        <v>0</v>
      </c>
      <c r="M216" s="77">
        <v>0</v>
      </c>
      <c r="N216" s="77">
        <v>0</v>
      </c>
      <c r="O216" s="77">
        <v>20</v>
      </c>
      <c r="P216" s="78">
        <v>0</v>
      </c>
      <c r="Q216" s="77"/>
      <c r="R216" s="77"/>
      <c r="S216" s="77"/>
      <c r="T216" s="77"/>
      <c r="U216" s="77"/>
      <c r="V216" s="77"/>
      <c r="W216" s="78"/>
      <c r="X216" s="68" t="s">
        <v>53</v>
      </c>
      <c r="Y216" s="68" t="s">
        <v>54</v>
      </c>
      <c r="Z216" s="68" t="s">
        <v>54</v>
      </c>
      <c r="AA216" s="68" t="s">
        <v>55</v>
      </c>
      <c r="AB216" s="68" t="s">
        <v>55</v>
      </c>
      <c r="AC216" s="68" t="s">
        <v>55</v>
      </c>
      <c r="AD216" s="68" t="s">
        <v>952</v>
      </c>
      <c r="AE216" s="68" t="s">
        <v>952</v>
      </c>
      <c r="AF216" s="68" t="s">
        <v>917</v>
      </c>
      <c r="AG216" s="68" t="s">
        <v>918</v>
      </c>
      <c r="AH216" s="68"/>
    </row>
    <row r="217" spans="1:34" s="49" customFormat="1" ht="62.25" customHeight="1">
      <c r="A217" s="67" t="s">
        <v>128</v>
      </c>
      <c r="B217" s="68" t="s">
        <v>953</v>
      </c>
      <c r="C217" s="83" t="str">
        <f>VLOOKUP(B217,[1]Sheet1!$B$1:$C$246,2,0)</f>
        <v>一组巷道硬化800米</v>
      </c>
      <c r="D217" s="147" t="s">
        <v>136</v>
      </c>
      <c r="E217" s="68" t="s">
        <v>390</v>
      </c>
      <c r="F217" s="68" t="s">
        <v>50</v>
      </c>
      <c r="G217" s="68" t="s">
        <v>914</v>
      </c>
      <c r="H217" s="68" t="s">
        <v>954</v>
      </c>
      <c r="I217" s="68">
        <v>13571595828</v>
      </c>
      <c r="J217" s="75">
        <f t="shared" ref="J217:J280" si="28">K217+P217+Q217+R217+S217+T217+U217+V217+W217</f>
        <v>20</v>
      </c>
      <c r="K217" s="76">
        <f t="shared" ref="K217:K279" si="29">SUM(L217:O217)</f>
        <v>20</v>
      </c>
      <c r="L217" s="77">
        <v>0</v>
      </c>
      <c r="M217" s="77">
        <v>0</v>
      </c>
      <c r="N217" s="77">
        <v>0</v>
      </c>
      <c r="O217" s="77">
        <v>20</v>
      </c>
      <c r="P217" s="78">
        <v>0</v>
      </c>
      <c r="Q217" s="77"/>
      <c r="R217" s="77"/>
      <c r="S217" s="77"/>
      <c r="T217" s="77"/>
      <c r="U217" s="77"/>
      <c r="V217" s="77"/>
      <c r="W217" s="78"/>
      <c r="X217" s="68" t="s">
        <v>53</v>
      </c>
      <c r="Y217" s="68" t="s">
        <v>54</v>
      </c>
      <c r="Z217" s="68" t="s">
        <v>54</v>
      </c>
      <c r="AA217" s="68" t="s">
        <v>55</v>
      </c>
      <c r="AB217" s="68" t="s">
        <v>55</v>
      </c>
      <c r="AC217" s="68" t="s">
        <v>55</v>
      </c>
      <c r="AD217" s="68" t="s">
        <v>955</v>
      </c>
      <c r="AE217" s="68" t="s">
        <v>955</v>
      </c>
      <c r="AF217" s="68" t="s">
        <v>917</v>
      </c>
      <c r="AG217" s="68" t="s">
        <v>918</v>
      </c>
      <c r="AH217" s="68"/>
    </row>
    <row r="218" spans="1:34" s="49" customFormat="1" ht="62.25" customHeight="1">
      <c r="A218" s="67" t="s">
        <v>134</v>
      </c>
      <c r="B218" s="68" t="s">
        <v>956</v>
      </c>
      <c r="C218" s="83" t="str">
        <f>VLOOKUP(B218,[1]Sheet1!$B$1:$C$246,2,0)</f>
        <v>上关组巷道硬化及排水渠建设5500米</v>
      </c>
      <c r="D218" s="147" t="s">
        <v>136</v>
      </c>
      <c r="E218" s="68" t="s">
        <v>503</v>
      </c>
      <c r="F218" s="68" t="s">
        <v>50</v>
      </c>
      <c r="G218" s="68" t="s">
        <v>914</v>
      </c>
      <c r="H218" s="68" t="s">
        <v>957</v>
      </c>
      <c r="I218" s="68">
        <v>13991591943</v>
      </c>
      <c r="J218" s="75">
        <f t="shared" si="28"/>
        <v>30</v>
      </c>
      <c r="K218" s="76">
        <f t="shared" si="29"/>
        <v>30</v>
      </c>
      <c r="L218" s="77">
        <v>0</v>
      </c>
      <c r="M218" s="77">
        <v>0</v>
      </c>
      <c r="N218" s="77">
        <v>0</v>
      </c>
      <c r="O218" s="77">
        <v>30</v>
      </c>
      <c r="P218" s="78">
        <v>0</v>
      </c>
      <c r="Q218" s="77"/>
      <c r="R218" s="77"/>
      <c r="S218" s="77"/>
      <c r="T218" s="77"/>
      <c r="U218" s="77"/>
      <c r="V218" s="77"/>
      <c r="W218" s="78"/>
      <c r="X218" s="68" t="s">
        <v>53</v>
      </c>
      <c r="Y218" s="68" t="s">
        <v>54</v>
      </c>
      <c r="Z218" s="68" t="s">
        <v>54</v>
      </c>
      <c r="AA218" s="68" t="s">
        <v>55</v>
      </c>
      <c r="AB218" s="68" t="s">
        <v>55</v>
      </c>
      <c r="AC218" s="68" t="s">
        <v>55</v>
      </c>
      <c r="AD218" s="68" t="s">
        <v>958</v>
      </c>
      <c r="AE218" s="68" t="s">
        <v>958</v>
      </c>
      <c r="AF218" s="68" t="s">
        <v>917</v>
      </c>
      <c r="AG218" s="68" t="s">
        <v>918</v>
      </c>
      <c r="AH218" s="68"/>
    </row>
    <row r="219" spans="1:34" s="49" customFormat="1" ht="62.25" customHeight="1">
      <c r="A219" s="67" t="s">
        <v>140</v>
      </c>
      <c r="B219" s="68" t="s">
        <v>959</v>
      </c>
      <c r="C219" s="83" t="str">
        <f>VLOOKUP(B219,[1]Sheet1!$B$1:$C$246,2,0)</f>
        <v>阿姑组巷道硬化及排水渠建设550米</v>
      </c>
      <c r="D219" s="147" t="s">
        <v>136</v>
      </c>
      <c r="E219" s="68" t="s">
        <v>512</v>
      </c>
      <c r="F219" s="68" t="s">
        <v>50</v>
      </c>
      <c r="G219" s="68" t="s">
        <v>914</v>
      </c>
      <c r="H219" s="68" t="s">
        <v>960</v>
      </c>
      <c r="I219" s="68">
        <v>13991580009</v>
      </c>
      <c r="J219" s="75">
        <f t="shared" si="28"/>
        <v>15</v>
      </c>
      <c r="K219" s="76">
        <f t="shared" si="29"/>
        <v>0</v>
      </c>
      <c r="L219" s="77">
        <v>0</v>
      </c>
      <c r="M219" s="77">
        <v>0</v>
      </c>
      <c r="N219" s="77">
        <v>0</v>
      </c>
      <c r="O219" s="77">
        <v>0</v>
      </c>
      <c r="P219" s="78">
        <v>15</v>
      </c>
      <c r="Q219" s="77"/>
      <c r="R219" s="77"/>
      <c r="S219" s="77"/>
      <c r="T219" s="77"/>
      <c r="U219" s="77"/>
      <c r="V219" s="77"/>
      <c r="W219" s="78"/>
      <c r="X219" s="68" t="s">
        <v>53</v>
      </c>
      <c r="Y219" s="68" t="s">
        <v>54</v>
      </c>
      <c r="Z219" s="68" t="s">
        <v>54</v>
      </c>
      <c r="AA219" s="68" t="s">
        <v>55</v>
      </c>
      <c r="AB219" s="68" t="s">
        <v>55</v>
      </c>
      <c r="AC219" s="68" t="s">
        <v>55</v>
      </c>
      <c r="AD219" s="68" t="s">
        <v>961</v>
      </c>
      <c r="AE219" s="68" t="s">
        <v>961</v>
      </c>
      <c r="AF219" s="68" t="s">
        <v>917</v>
      </c>
      <c r="AG219" s="68" t="s">
        <v>918</v>
      </c>
      <c r="AH219" s="68"/>
    </row>
    <row r="220" spans="1:34" s="49" customFormat="1" ht="78.75" customHeight="1">
      <c r="A220" s="67" t="s">
        <v>147</v>
      </c>
      <c r="B220" s="68" t="s">
        <v>962</v>
      </c>
      <c r="C220" s="83" t="str">
        <f>VLOOKUP(B220,[1]Sheet1!$B$1:$C$246,2,0)</f>
        <v>北楼组、吴庄组、同底组巷道硬化900米，道路两边绿化。</v>
      </c>
      <c r="D220" s="68" t="s">
        <v>963</v>
      </c>
      <c r="E220" s="68" t="s">
        <v>964</v>
      </c>
      <c r="F220" s="68" t="s">
        <v>50</v>
      </c>
      <c r="G220" s="68" t="s">
        <v>965</v>
      </c>
      <c r="H220" s="68" t="s">
        <v>966</v>
      </c>
      <c r="I220" s="68">
        <v>13309197123</v>
      </c>
      <c r="J220" s="75">
        <f t="shared" si="28"/>
        <v>50</v>
      </c>
      <c r="K220" s="76">
        <f t="shared" si="29"/>
        <v>0</v>
      </c>
      <c r="L220" s="77">
        <v>0</v>
      </c>
      <c r="M220" s="77">
        <v>0</v>
      </c>
      <c r="N220" s="77">
        <v>0</v>
      </c>
      <c r="O220" s="77">
        <v>0</v>
      </c>
      <c r="P220" s="78">
        <v>50</v>
      </c>
      <c r="Q220" s="77"/>
      <c r="R220" s="77"/>
      <c r="S220" s="77"/>
      <c r="T220" s="77"/>
      <c r="U220" s="77"/>
      <c r="V220" s="77"/>
      <c r="W220" s="78"/>
      <c r="X220" s="68" t="s">
        <v>53</v>
      </c>
      <c r="Y220" s="68" t="s">
        <v>54</v>
      </c>
      <c r="Z220" s="68" t="s">
        <v>54</v>
      </c>
      <c r="AA220" s="68" t="s">
        <v>55</v>
      </c>
      <c r="AB220" s="68" t="s">
        <v>55</v>
      </c>
      <c r="AC220" s="68" t="s">
        <v>55</v>
      </c>
      <c r="AD220" s="68" t="s">
        <v>967</v>
      </c>
      <c r="AE220" s="68" t="s">
        <v>967</v>
      </c>
      <c r="AF220" s="68" t="s">
        <v>968</v>
      </c>
      <c r="AG220" s="68" t="s">
        <v>969</v>
      </c>
      <c r="AH220" s="68"/>
    </row>
    <row r="221" spans="1:34" s="49" customFormat="1" ht="78.75" customHeight="1">
      <c r="A221" s="67" t="s">
        <v>152</v>
      </c>
      <c r="B221" s="68" t="s">
        <v>970</v>
      </c>
      <c r="C221" s="83" t="str">
        <f>VLOOKUP(B221,[1]Sheet1!$B$1:$C$246,2,0)</f>
        <v>边村组、北沟组、庙咀组巷道硬化750米，道路两边排水渠。</v>
      </c>
      <c r="D221" s="68" t="s">
        <v>971</v>
      </c>
      <c r="E221" s="68" t="s">
        <v>972</v>
      </c>
      <c r="F221" s="68" t="s">
        <v>50</v>
      </c>
      <c r="G221" s="68" t="s">
        <v>965</v>
      </c>
      <c r="H221" s="68" t="s">
        <v>973</v>
      </c>
      <c r="I221" s="68">
        <v>13992976076</v>
      </c>
      <c r="J221" s="75">
        <f t="shared" si="28"/>
        <v>38</v>
      </c>
      <c r="K221" s="76">
        <f t="shared" si="29"/>
        <v>0</v>
      </c>
      <c r="L221" s="77">
        <v>0</v>
      </c>
      <c r="M221" s="77">
        <v>0</v>
      </c>
      <c r="N221" s="77">
        <v>0</v>
      </c>
      <c r="O221" s="77">
        <v>0</v>
      </c>
      <c r="P221" s="78">
        <v>38</v>
      </c>
      <c r="Q221" s="77"/>
      <c r="R221" s="77"/>
      <c r="S221" s="77"/>
      <c r="T221" s="77"/>
      <c r="U221" s="77"/>
      <c r="V221" s="77"/>
      <c r="W221" s="78"/>
      <c r="X221" s="68" t="s">
        <v>53</v>
      </c>
      <c r="Y221" s="68" t="s">
        <v>54</v>
      </c>
      <c r="Z221" s="68" t="s">
        <v>54</v>
      </c>
      <c r="AA221" s="68" t="s">
        <v>55</v>
      </c>
      <c r="AB221" s="68" t="s">
        <v>55</v>
      </c>
      <c r="AC221" s="68" t="s">
        <v>54</v>
      </c>
      <c r="AD221" s="68" t="s">
        <v>947</v>
      </c>
      <c r="AE221" s="68" t="s">
        <v>947</v>
      </c>
      <c r="AF221" s="68" t="s">
        <v>968</v>
      </c>
      <c r="AG221" s="68" t="s">
        <v>974</v>
      </c>
      <c r="AH221" s="68"/>
    </row>
    <row r="222" spans="1:34" s="49" customFormat="1" ht="30" customHeight="1">
      <c r="A222" s="67" t="s">
        <v>157</v>
      </c>
      <c r="B222" s="68" t="s">
        <v>975</v>
      </c>
      <c r="C222" s="83" t="str">
        <f>VLOOKUP(B222,[1]Sheet1!$B$1:$C$246,2,0)</f>
        <v>金山组800米巷道硬化</v>
      </c>
      <c r="D222" s="68" t="s">
        <v>971</v>
      </c>
      <c r="E222" s="68" t="s">
        <v>972</v>
      </c>
      <c r="F222" s="68" t="s">
        <v>50</v>
      </c>
      <c r="G222" s="68" t="s">
        <v>965</v>
      </c>
      <c r="H222" s="68" t="s">
        <v>973</v>
      </c>
      <c r="I222" s="68">
        <v>13992976076</v>
      </c>
      <c r="J222" s="75">
        <f t="shared" si="28"/>
        <v>42</v>
      </c>
      <c r="K222" s="76">
        <f t="shared" si="29"/>
        <v>0</v>
      </c>
      <c r="L222" s="77">
        <v>0</v>
      </c>
      <c r="M222" s="77">
        <v>0</v>
      </c>
      <c r="N222" s="77">
        <v>0</v>
      </c>
      <c r="O222" s="77">
        <v>0</v>
      </c>
      <c r="P222" s="78">
        <v>42</v>
      </c>
      <c r="Q222" s="77"/>
      <c r="R222" s="77"/>
      <c r="S222" s="77"/>
      <c r="T222" s="77"/>
      <c r="U222" s="77"/>
      <c r="V222" s="77"/>
      <c r="W222" s="78"/>
      <c r="X222" s="68" t="s">
        <v>53</v>
      </c>
      <c r="Y222" s="68" t="s">
        <v>54</v>
      </c>
      <c r="Z222" s="68" t="s">
        <v>54</v>
      </c>
      <c r="AA222" s="68" t="s">
        <v>55</v>
      </c>
      <c r="AB222" s="68" t="s">
        <v>55</v>
      </c>
      <c r="AC222" s="68" t="s">
        <v>55</v>
      </c>
      <c r="AD222" s="68" t="s">
        <v>976</v>
      </c>
      <c r="AE222" s="68" t="s">
        <v>976</v>
      </c>
      <c r="AF222" s="68" t="s">
        <v>968</v>
      </c>
      <c r="AG222" s="68" t="s">
        <v>977</v>
      </c>
      <c r="AH222" s="68"/>
    </row>
    <row r="223" spans="1:34" s="46" customFormat="1" ht="45" customHeight="1">
      <c r="A223" s="63" t="s">
        <v>978</v>
      </c>
      <c r="B223" s="82">
        <v>65</v>
      </c>
      <c r="C223" s="83"/>
      <c r="D223" s="92"/>
      <c r="E223" s="82"/>
      <c r="F223" s="82"/>
      <c r="G223" s="82"/>
      <c r="H223" s="82"/>
      <c r="I223" s="82"/>
      <c r="J223" s="75">
        <f t="shared" si="28"/>
        <v>8737.49</v>
      </c>
      <c r="K223" s="76">
        <f t="shared" si="29"/>
        <v>4387</v>
      </c>
      <c r="L223" s="76">
        <f>SUM(L224:L288)</f>
        <v>2195</v>
      </c>
      <c r="M223" s="76">
        <f t="shared" ref="M223:W223" si="30">SUM(M224:M288)</f>
        <v>0</v>
      </c>
      <c r="N223" s="76">
        <f t="shared" si="30"/>
        <v>2137</v>
      </c>
      <c r="O223" s="76">
        <f t="shared" si="30"/>
        <v>55</v>
      </c>
      <c r="P223" s="75">
        <f t="shared" si="30"/>
        <v>1855</v>
      </c>
      <c r="Q223" s="76">
        <f t="shared" si="30"/>
        <v>0</v>
      </c>
      <c r="R223" s="76">
        <f t="shared" si="30"/>
        <v>0</v>
      </c>
      <c r="S223" s="76">
        <f t="shared" si="30"/>
        <v>0</v>
      </c>
      <c r="T223" s="76">
        <f t="shared" si="30"/>
        <v>0</v>
      </c>
      <c r="U223" s="76">
        <f t="shared" si="30"/>
        <v>0</v>
      </c>
      <c r="V223" s="76">
        <f t="shared" si="30"/>
        <v>0</v>
      </c>
      <c r="W223" s="75">
        <f t="shared" si="30"/>
        <v>2495.4899999999998</v>
      </c>
      <c r="X223" s="68"/>
      <c r="Y223" s="68"/>
      <c r="Z223" s="68"/>
      <c r="AA223" s="68"/>
      <c r="AB223" s="68"/>
      <c r="AC223" s="68"/>
      <c r="AD223" s="68"/>
      <c r="AE223" s="68"/>
      <c r="AF223" s="68"/>
      <c r="AG223" s="68"/>
      <c r="AH223" s="68"/>
    </row>
    <row r="224" spans="1:34" s="49" customFormat="1" ht="58.5" customHeight="1">
      <c r="A224" s="67" t="s">
        <v>46</v>
      </c>
      <c r="B224" s="68" t="s">
        <v>979</v>
      </c>
      <c r="C224" s="83" t="str">
        <f>VLOOKUP(B224,[1]Sheet1!$B$1:$C$246,2,0)</f>
        <v>新建150立方米蓄水池一座，水渠1600米</v>
      </c>
      <c r="D224" s="68" t="s">
        <v>368</v>
      </c>
      <c r="E224" s="68" t="s">
        <v>664</v>
      </c>
      <c r="F224" s="68" t="s">
        <v>50</v>
      </c>
      <c r="G224" s="68" t="s">
        <v>914</v>
      </c>
      <c r="H224" s="68" t="s">
        <v>915</v>
      </c>
      <c r="I224" s="68">
        <v>6883900</v>
      </c>
      <c r="J224" s="75">
        <f t="shared" si="28"/>
        <v>15</v>
      </c>
      <c r="K224" s="76">
        <f t="shared" si="29"/>
        <v>0</v>
      </c>
      <c r="L224" s="77">
        <v>0</v>
      </c>
      <c r="M224" s="77">
        <v>0</v>
      </c>
      <c r="N224" s="77">
        <v>0</v>
      </c>
      <c r="O224" s="77">
        <v>0</v>
      </c>
      <c r="P224" s="78">
        <v>15</v>
      </c>
      <c r="Q224" s="77"/>
      <c r="R224" s="77"/>
      <c r="S224" s="77"/>
      <c r="T224" s="77"/>
      <c r="U224" s="77"/>
      <c r="V224" s="77"/>
      <c r="W224" s="78"/>
      <c r="X224" s="68" t="s">
        <v>53</v>
      </c>
      <c r="Y224" s="68" t="s">
        <v>54</v>
      </c>
      <c r="Z224" s="68" t="s">
        <v>54</v>
      </c>
      <c r="AA224" s="68" t="s">
        <v>55</v>
      </c>
      <c r="AB224" s="68" t="s">
        <v>55</v>
      </c>
      <c r="AC224" s="68" t="s">
        <v>55</v>
      </c>
      <c r="AD224" s="68" t="s">
        <v>920</v>
      </c>
      <c r="AE224" s="68" t="s">
        <v>920</v>
      </c>
      <c r="AF224" s="68" t="s">
        <v>917</v>
      </c>
      <c r="AG224" s="68" t="s">
        <v>980</v>
      </c>
      <c r="AH224" s="68"/>
    </row>
    <row r="225" spans="1:34" s="49" customFormat="1" ht="58.5" customHeight="1">
      <c r="A225" s="67" t="s">
        <v>59</v>
      </c>
      <c r="B225" s="68" t="s">
        <v>981</v>
      </c>
      <c r="C225" s="83" t="str">
        <f>VLOOKUP(B225,[1]Sheet1!$B$1:$C$246,2,0)</f>
        <v>铺设给水管网3000米，新建蓄水池2座</v>
      </c>
      <c r="D225" s="68" t="s">
        <v>925</v>
      </c>
      <c r="E225" s="68" t="s">
        <v>499</v>
      </c>
      <c r="F225" s="68" t="s">
        <v>50</v>
      </c>
      <c r="G225" s="68" t="s">
        <v>914</v>
      </c>
      <c r="H225" s="68" t="s">
        <v>926</v>
      </c>
      <c r="I225" s="68">
        <v>15319886218</v>
      </c>
      <c r="J225" s="75">
        <f t="shared" si="28"/>
        <v>20</v>
      </c>
      <c r="K225" s="76">
        <f t="shared" si="29"/>
        <v>20</v>
      </c>
      <c r="L225" s="77">
        <v>0</v>
      </c>
      <c r="M225" s="77">
        <v>0</v>
      </c>
      <c r="N225" s="77">
        <v>0</v>
      </c>
      <c r="O225" s="77">
        <v>20</v>
      </c>
      <c r="P225" s="78">
        <v>0</v>
      </c>
      <c r="Q225" s="77"/>
      <c r="R225" s="77"/>
      <c r="S225" s="77"/>
      <c r="T225" s="77"/>
      <c r="U225" s="77"/>
      <c r="V225" s="77"/>
      <c r="W225" s="78"/>
      <c r="X225" s="68" t="s">
        <v>53</v>
      </c>
      <c r="Y225" s="68" t="s">
        <v>54</v>
      </c>
      <c r="Z225" s="68" t="s">
        <v>54</v>
      </c>
      <c r="AA225" s="68" t="s">
        <v>55</v>
      </c>
      <c r="AB225" s="68" t="s">
        <v>55</v>
      </c>
      <c r="AC225" s="68" t="s">
        <v>55</v>
      </c>
      <c r="AD225" s="68" t="s">
        <v>927</v>
      </c>
      <c r="AE225" s="68" t="s">
        <v>927</v>
      </c>
      <c r="AF225" s="68" t="s">
        <v>917</v>
      </c>
      <c r="AG225" s="68" t="s">
        <v>980</v>
      </c>
      <c r="AH225" s="68"/>
    </row>
    <row r="226" spans="1:34" s="49" customFormat="1" ht="58.5" customHeight="1">
      <c r="A226" s="67" t="s">
        <v>65</v>
      </c>
      <c r="B226" s="68" t="s">
        <v>982</v>
      </c>
      <c r="C226" s="83" t="str">
        <f>VLOOKUP(B226,[1]Sheet1!$B$1:$C$246,2,0)</f>
        <v>新建220米深机井一眼</v>
      </c>
      <c r="D226" s="68" t="s">
        <v>925</v>
      </c>
      <c r="E226" s="68" t="s">
        <v>983</v>
      </c>
      <c r="F226" s="68" t="s">
        <v>50</v>
      </c>
      <c r="G226" s="68" t="s">
        <v>914</v>
      </c>
      <c r="H226" s="68" t="s">
        <v>984</v>
      </c>
      <c r="I226" s="68">
        <v>15809197888</v>
      </c>
      <c r="J226" s="75">
        <f t="shared" si="28"/>
        <v>20</v>
      </c>
      <c r="K226" s="76">
        <f t="shared" si="29"/>
        <v>20</v>
      </c>
      <c r="L226" s="77">
        <v>0</v>
      </c>
      <c r="M226" s="77">
        <v>0</v>
      </c>
      <c r="N226" s="77">
        <v>0</v>
      </c>
      <c r="O226" s="77">
        <v>20</v>
      </c>
      <c r="P226" s="78">
        <v>0</v>
      </c>
      <c r="Q226" s="77"/>
      <c r="R226" s="77"/>
      <c r="S226" s="77"/>
      <c r="T226" s="77"/>
      <c r="U226" s="77"/>
      <c r="V226" s="77"/>
      <c r="W226" s="78"/>
      <c r="X226" s="68" t="s">
        <v>53</v>
      </c>
      <c r="Y226" s="68" t="s">
        <v>54</v>
      </c>
      <c r="Z226" s="68" t="s">
        <v>54</v>
      </c>
      <c r="AA226" s="68" t="s">
        <v>55</v>
      </c>
      <c r="AB226" s="68" t="s">
        <v>55</v>
      </c>
      <c r="AC226" s="68" t="s">
        <v>55</v>
      </c>
      <c r="AD226" s="68" t="s">
        <v>985</v>
      </c>
      <c r="AE226" s="68" t="s">
        <v>985</v>
      </c>
      <c r="AF226" s="68" t="s">
        <v>917</v>
      </c>
      <c r="AG226" s="68" t="s">
        <v>980</v>
      </c>
      <c r="AH226" s="68"/>
    </row>
    <row r="227" spans="1:34" s="49" customFormat="1" ht="58.5" customHeight="1">
      <c r="A227" s="67" t="s">
        <v>72</v>
      </c>
      <c r="B227" s="68" t="s">
        <v>986</v>
      </c>
      <c r="C227" s="83" t="str">
        <f>VLOOKUP(B227,[1]Sheet1!$B$1:$C$246,2,0)</f>
        <v>白瓜村九组水站更换水路管道5000米</v>
      </c>
      <c r="D227" s="68" t="s">
        <v>113</v>
      </c>
      <c r="E227" s="68" t="s">
        <v>114</v>
      </c>
      <c r="F227" s="68" t="s">
        <v>50</v>
      </c>
      <c r="G227" s="68" t="s">
        <v>914</v>
      </c>
      <c r="H227" s="68" t="s">
        <v>116</v>
      </c>
      <c r="I227" s="68">
        <v>13991584318</v>
      </c>
      <c r="J227" s="75">
        <f t="shared" si="28"/>
        <v>15</v>
      </c>
      <c r="K227" s="76">
        <f t="shared" si="29"/>
        <v>15</v>
      </c>
      <c r="L227" s="77">
        <v>0</v>
      </c>
      <c r="M227" s="77">
        <v>0</v>
      </c>
      <c r="N227" s="77">
        <v>0</v>
      </c>
      <c r="O227" s="77">
        <v>15</v>
      </c>
      <c r="P227" s="78">
        <v>0</v>
      </c>
      <c r="Q227" s="77"/>
      <c r="R227" s="77"/>
      <c r="S227" s="77"/>
      <c r="T227" s="77"/>
      <c r="U227" s="77"/>
      <c r="V227" s="77"/>
      <c r="W227" s="78"/>
      <c r="X227" s="68" t="s">
        <v>53</v>
      </c>
      <c r="Y227" s="68" t="s">
        <v>54</v>
      </c>
      <c r="Z227" s="68" t="s">
        <v>54</v>
      </c>
      <c r="AA227" s="68" t="s">
        <v>55</v>
      </c>
      <c r="AB227" s="68" t="s">
        <v>55</v>
      </c>
      <c r="AC227" s="68" t="s">
        <v>55</v>
      </c>
      <c r="AD227" s="68" t="s">
        <v>193</v>
      </c>
      <c r="AE227" s="68" t="s">
        <v>193</v>
      </c>
      <c r="AF227" s="68" t="s">
        <v>917</v>
      </c>
      <c r="AG227" s="68" t="s">
        <v>980</v>
      </c>
      <c r="AH227" s="68"/>
    </row>
    <row r="228" spans="1:34" s="49" customFormat="1" ht="58.5" customHeight="1">
      <c r="A228" s="67" t="s">
        <v>78</v>
      </c>
      <c r="B228" s="68" t="s">
        <v>987</v>
      </c>
      <c r="C228" s="83" t="str">
        <f>VLOOKUP(B228,[1]Sheet1!$B$1:$C$246,2,0)</f>
        <v>新建管道、增设消毒 设施</v>
      </c>
      <c r="D228" s="68" t="s">
        <v>113</v>
      </c>
      <c r="E228" s="68" t="s">
        <v>223</v>
      </c>
      <c r="F228" s="68" t="s">
        <v>50</v>
      </c>
      <c r="G228" s="68" t="s">
        <v>988</v>
      </c>
      <c r="H228" s="68" t="s">
        <v>989</v>
      </c>
      <c r="I228" s="68" t="s">
        <v>990</v>
      </c>
      <c r="J228" s="75">
        <f t="shared" si="28"/>
        <v>85.64</v>
      </c>
      <c r="K228" s="76">
        <f t="shared" si="29"/>
        <v>85</v>
      </c>
      <c r="L228" s="77">
        <v>85</v>
      </c>
      <c r="M228" s="77">
        <v>0</v>
      </c>
      <c r="N228" s="77">
        <v>0</v>
      </c>
      <c r="O228" s="77">
        <v>0</v>
      </c>
      <c r="P228" s="78">
        <v>0</v>
      </c>
      <c r="Q228" s="77"/>
      <c r="R228" s="77"/>
      <c r="S228" s="77"/>
      <c r="T228" s="77"/>
      <c r="U228" s="77"/>
      <c r="V228" s="77"/>
      <c r="W228" s="78">
        <v>0.64</v>
      </c>
      <c r="X228" s="68" t="s">
        <v>192</v>
      </c>
      <c r="Y228" s="68" t="s">
        <v>54</v>
      </c>
      <c r="Z228" s="68" t="s">
        <v>54</v>
      </c>
      <c r="AA228" s="68" t="s">
        <v>55</v>
      </c>
      <c r="AB228" s="68" t="s">
        <v>55</v>
      </c>
      <c r="AC228" s="68" t="s">
        <v>55</v>
      </c>
      <c r="AD228" s="68" t="s">
        <v>991</v>
      </c>
      <c r="AE228" s="68" t="s">
        <v>992</v>
      </c>
      <c r="AF228" s="68" t="s">
        <v>917</v>
      </c>
      <c r="AG228" s="68" t="s">
        <v>993</v>
      </c>
      <c r="AH228" s="68"/>
    </row>
    <row r="229" spans="1:34" s="49" customFormat="1" ht="58.5" customHeight="1">
      <c r="A229" s="67" t="s">
        <v>82</v>
      </c>
      <c r="B229" s="68" t="s">
        <v>994</v>
      </c>
      <c r="C229" s="83" t="str">
        <f>VLOOKUP(B229,[1]Sheet1!$B$1:$C$246,2,0)</f>
        <v>新建管网，水源维护</v>
      </c>
      <c r="D229" s="68" t="s">
        <v>136</v>
      </c>
      <c r="E229" s="68" t="s">
        <v>995</v>
      </c>
      <c r="F229" s="68" t="s">
        <v>50</v>
      </c>
      <c r="G229" s="68" t="s">
        <v>988</v>
      </c>
      <c r="H229" s="68" t="s">
        <v>989</v>
      </c>
      <c r="I229" s="68" t="s">
        <v>990</v>
      </c>
      <c r="J229" s="75">
        <f t="shared" si="28"/>
        <v>57.74</v>
      </c>
      <c r="K229" s="76">
        <f t="shared" si="29"/>
        <v>54</v>
      </c>
      <c r="L229" s="93">
        <v>54</v>
      </c>
      <c r="M229" s="93">
        <v>0</v>
      </c>
      <c r="N229" s="93">
        <v>0</v>
      </c>
      <c r="O229" s="93">
        <v>0</v>
      </c>
      <c r="P229" s="148">
        <v>0</v>
      </c>
      <c r="Q229" s="93"/>
      <c r="R229" s="93"/>
      <c r="S229" s="93"/>
      <c r="T229" s="93"/>
      <c r="U229" s="93"/>
      <c r="V229" s="93"/>
      <c r="W229" s="148">
        <v>3.74</v>
      </c>
      <c r="X229" s="68" t="s">
        <v>192</v>
      </c>
      <c r="Y229" s="68" t="s">
        <v>54</v>
      </c>
      <c r="Z229" s="68" t="s">
        <v>54</v>
      </c>
      <c r="AA229" s="68" t="s">
        <v>55</v>
      </c>
      <c r="AB229" s="68" t="s">
        <v>55</v>
      </c>
      <c r="AC229" s="68" t="s">
        <v>55</v>
      </c>
      <c r="AD229" s="68" t="s">
        <v>996</v>
      </c>
      <c r="AE229" s="68" t="s">
        <v>997</v>
      </c>
      <c r="AF229" s="68" t="s">
        <v>917</v>
      </c>
      <c r="AG229" s="68" t="s">
        <v>998</v>
      </c>
      <c r="AH229" s="68"/>
    </row>
    <row r="230" spans="1:34" s="49" customFormat="1" ht="58.5" customHeight="1">
      <c r="A230" s="67" t="s">
        <v>86</v>
      </c>
      <c r="B230" s="68" t="s">
        <v>999</v>
      </c>
      <c r="C230" s="83" t="str">
        <f>VLOOKUP(B230,[1]Sheet1!$B$1:$C$246,2,0)</f>
        <v>新建管网，水源维护</v>
      </c>
      <c r="D230" s="68" t="s">
        <v>136</v>
      </c>
      <c r="E230" s="68" t="s">
        <v>995</v>
      </c>
      <c r="F230" s="68" t="s">
        <v>50</v>
      </c>
      <c r="G230" s="68" t="s">
        <v>988</v>
      </c>
      <c r="H230" s="68" t="s">
        <v>989</v>
      </c>
      <c r="I230" s="68" t="s">
        <v>990</v>
      </c>
      <c r="J230" s="75">
        <f t="shared" si="28"/>
        <v>129.22</v>
      </c>
      <c r="K230" s="76">
        <f t="shared" si="29"/>
        <v>110</v>
      </c>
      <c r="L230" s="77">
        <v>110</v>
      </c>
      <c r="M230" s="77">
        <v>0</v>
      </c>
      <c r="N230" s="77">
        <v>0</v>
      </c>
      <c r="O230" s="77">
        <v>0</v>
      </c>
      <c r="P230" s="78">
        <v>0</v>
      </c>
      <c r="Q230" s="77"/>
      <c r="R230" s="77"/>
      <c r="S230" s="77"/>
      <c r="T230" s="77"/>
      <c r="U230" s="77"/>
      <c r="V230" s="77"/>
      <c r="W230" s="78">
        <v>19.22</v>
      </c>
      <c r="X230" s="68" t="s">
        <v>192</v>
      </c>
      <c r="Y230" s="68" t="s">
        <v>54</v>
      </c>
      <c r="Z230" s="68" t="s">
        <v>54</v>
      </c>
      <c r="AA230" s="68" t="s">
        <v>55</v>
      </c>
      <c r="AB230" s="68" t="s">
        <v>55</v>
      </c>
      <c r="AC230" s="68" t="s">
        <v>55</v>
      </c>
      <c r="AD230" s="68" t="s">
        <v>1000</v>
      </c>
      <c r="AE230" s="68" t="s">
        <v>1001</v>
      </c>
      <c r="AF230" s="68" t="s">
        <v>917</v>
      </c>
      <c r="AG230" s="68" t="s">
        <v>1002</v>
      </c>
      <c r="AH230" s="68"/>
    </row>
    <row r="231" spans="1:34" s="49" customFormat="1" ht="58.5" customHeight="1">
      <c r="A231" s="67" t="s">
        <v>90</v>
      </c>
      <c r="B231" s="68" t="s">
        <v>1003</v>
      </c>
      <c r="C231" s="83" t="str">
        <f>VLOOKUP(B231,[1]Sheet1!$B$1:$C$246,2,0)</f>
        <v>新建水源、管道、增设消毒净化设施路面修复等</v>
      </c>
      <c r="D231" s="68" t="s">
        <v>104</v>
      </c>
      <c r="E231" s="68" t="s">
        <v>142</v>
      </c>
      <c r="F231" s="68" t="s">
        <v>50</v>
      </c>
      <c r="G231" s="68" t="s">
        <v>988</v>
      </c>
      <c r="H231" s="68" t="s">
        <v>989</v>
      </c>
      <c r="I231" s="68" t="s">
        <v>990</v>
      </c>
      <c r="J231" s="75">
        <f t="shared" si="28"/>
        <v>97.17</v>
      </c>
      <c r="K231" s="76">
        <f t="shared" si="29"/>
        <v>87</v>
      </c>
      <c r="L231" s="77">
        <v>87</v>
      </c>
      <c r="M231" s="77">
        <v>0</v>
      </c>
      <c r="N231" s="77">
        <v>0</v>
      </c>
      <c r="O231" s="77">
        <v>0</v>
      </c>
      <c r="P231" s="78">
        <v>0</v>
      </c>
      <c r="Q231" s="77"/>
      <c r="R231" s="77"/>
      <c r="S231" s="77"/>
      <c r="T231" s="77"/>
      <c r="U231" s="77"/>
      <c r="V231" s="77"/>
      <c r="W231" s="78">
        <v>10.17</v>
      </c>
      <c r="X231" s="68" t="s">
        <v>192</v>
      </c>
      <c r="Y231" s="68" t="s">
        <v>54</v>
      </c>
      <c r="Z231" s="68" t="s">
        <v>54</v>
      </c>
      <c r="AA231" s="68" t="s">
        <v>55</v>
      </c>
      <c r="AB231" s="68" t="s">
        <v>55</v>
      </c>
      <c r="AC231" s="68" t="s">
        <v>55</v>
      </c>
      <c r="AD231" s="68" t="s">
        <v>1004</v>
      </c>
      <c r="AE231" s="68" t="s">
        <v>1005</v>
      </c>
      <c r="AF231" s="68" t="s">
        <v>917</v>
      </c>
      <c r="AG231" s="68" t="s">
        <v>1006</v>
      </c>
      <c r="AH231" s="68"/>
    </row>
    <row r="232" spans="1:34" s="49" customFormat="1" ht="58.5" customHeight="1">
      <c r="A232" s="67" t="s">
        <v>94</v>
      </c>
      <c r="B232" s="68" t="s">
        <v>1007</v>
      </c>
      <c r="C232" s="83" t="str">
        <f>VLOOKUP(B232,[1]Sheet1!$B$1:$C$246,2,0)</f>
        <v>新建水源、管道、增设消毒净化设施，路面修复</v>
      </c>
      <c r="D232" s="68" t="s">
        <v>104</v>
      </c>
      <c r="E232" s="68" t="s">
        <v>142</v>
      </c>
      <c r="F232" s="68" t="s">
        <v>50</v>
      </c>
      <c r="G232" s="68" t="s">
        <v>988</v>
      </c>
      <c r="H232" s="68" t="s">
        <v>989</v>
      </c>
      <c r="I232" s="68" t="s">
        <v>990</v>
      </c>
      <c r="J232" s="75">
        <f t="shared" si="28"/>
        <v>42.88</v>
      </c>
      <c r="K232" s="76">
        <f t="shared" si="29"/>
        <v>38</v>
      </c>
      <c r="L232" s="77">
        <v>38</v>
      </c>
      <c r="M232" s="77">
        <v>0</v>
      </c>
      <c r="N232" s="77">
        <v>0</v>
      </c>
      <c r="O232" s="77">
        <v>0</v>
      </c>
      <c r="P232" s="78">
        <v>0</v>
      </c>
      <c r="Q232" s="77"/>
      <c r="R232" s="77"/>
      <c r="S232" s="77"/>
      <c r="T232" s="77"/>
      <c r="U232" s="77"/>
      <c r="V232" s="77"/>
      <c r="W232" s="78">
        <v>4.88</v>
      </c>
      <c r="X232" s="68" t="s">
        <v>192</v>
      </c>
      <c r="Y232" s="68" t="s">
        <v>54</v>
      </c>
      <c r="Z232" s="68" t="s">
        <v>54</v>
      </c>
      <c r="AA232" s="68" t="s">
        <v>55</v>
      </c>
      <c r="AB232" s="68" t="s">
        <v>55</v>
      </c>
      <c r="AC232" s="68" t="s">
        <v>55</v>
      </c>
      <c r="AD232" s="68" t="s">
        <v>1008</v>
      </c>
      <c r="AE232" s="68" t="s">
        <v>1009</v>
      </c>
      <c r="AF232" s="68" t="s">
        <v>917</v>
      </c>
      <c r="AG232" s="68" t="s">
        <v>1010</v>
      </c>
      <c r="AH232" s="68"/>
    </row>
    <row r="233" spans="1:34" s="49" customFormat="1" ht="58.5" customHeight="1">
      <c r="A233" s="67" t="s">
        <v>98</v>
      </c>
      <c r="B233" s="68" t="s">
        <v>1011</v>
      </c>
      <c r="C233" s="83" t="str">
        <f>VLOOKUP(B233,[1]Sheet1!$B$1:$C$246,2,0)</f>
        <v>新建水源、管道、增设消毒净化设施</v>
      </c>
      <c r="D233" s="68" t="s">
        <v>74</v>
      </c>
      <c r="E233" s="68" t="s">
        <v>88</v>
      </c>
      <c r="F233" s="68" t="s">
        <v>50</v>
      </c>
      <c r="G233" s="68" t="s">
        <v>988</v>
      </c>
      <c r="H233" s="68" t="s">
        <v>989</v>
      </c>
      <c r="I233" s="68" t="s">
        <v>990</v>
      </c>
      <c r="J233" s="75">
        <f t="shared" si="28"/>
        <v>45.51</v>
      </c>
      <c r="K233" s="76">
        <f t="shared" si="29"/>
        <v>43</v>
      </c>
      <c r="L233" s="77">
        <v>43</v>
      </c>
      <c r="M233" s="77">
        <v>0</v>
      </c>
      <c r="N233" s="77">
        <v>0</v>
      </c>
      <c r="O233" s="77">
        <v>0</v>
      </c>
      <c r="P233" s="78">
        <v>0</v>
      </c>
      <c r="Q233" s="77"/>
      <c r="R233" s="77"/>
      <c r="S233" s="77"/>
      <c r="T233" s="77"/>
      <c r="U233" s="77"/>
      <c r="V233" s="77"/>
      <c r="W233" s="78">
        <v>2.5099999999999998</v>
      </c>
      <c r="X233" s="68" t="s">
        <v>192</v>
      </c>
      <c r="Y233" s="68" t="s">
        <v>54</v>
      </c>
      <c r="Z233" s="68" t="s">
        <v>54</v>
      </c>
      <c r="AA233" s="68" t="s">
        <v>55</v>
      </c>
      <c r="AB233" s="68" t="s">
        <v>55</v>
      </c>
      <c r="AC233" s="68" t="s">
        <v>55</v>
      </c>
      <c r="AD233" s="68" t="s">
        <v>1012</v>
      </c>
      <c r="AE233" s="68" t="s">
        <v>1013</v>
      </c>
      <c r="AF233" s="68" t="s">
        <v>917</v>
      </c>
      <c r="AG233" s="68" t="s">
        <v>1014</v>
      </c>
      <c r="AH233" s="68"/>
    </row>
    <row r="234" spans="1:34" s="49" customFormat="1" ht="58.5" customHeight="1">
      <c r="A234" s="67" t="s">
        <v>102</v>
      </c>
      <c r="B234" s="68" t="s">
        <v>1015</v>
      </c>
      <c r="C234" s="83" t="str">
        <f>VLOOKUP(B234,[1]Sheet1!$B$1:$C$246,2,0)</f>
        <v>新建水源、管道、增设消毒设施</v>
      </c>
      <c r="D234" s="68" t="s">
        <v>104</v>
      </c>
      <c r="E234" s="68" t="s">
        <v>189</v>
      </c>
      <c r="F234" s="68" t="s">
        <v>50</v>
      </c>
      <c r="G234" s="68" t="s">
        <v>988</v>
      </c>
      <c r="H234" s="68" t="s">
        <v>989</v>
      </c>
      <c r="I234" s="68" t="s">
        <v>990</v>
      </c>
      <c r="J234" s="75">
        <f t="shared" si="28"/>
        <v>58.17</v>
      </c>
      <c r="K234" s="76">
        <f t="shared" si="29"/>
        <v>55</v>
      </c>
      <c r="L234" s="77">
        <v>55</v>
      </c>
      <c r="M234" s="77">
        <v>0</v>
      </c>
      <c r="N234" s="77">
        <v>0</v>
      </c>
      <c r="O234" s="77">
        <v>0</v>
      </c>
      <c r="P234" s="78">
        <v>0</v>
      </c>
      <c r="Q234" s="77"/>
      <c r="R234" s="77"/>
      <c r="S234" s="77"/>
      <c r="T234" s="77"/>
      <c r="U234" s="77"/>
      <c r="V234" s="77"/>
      <c r="W234" s="78">
        <v>3.17</v>
      </c>
      <c r="X234" s="68" t="s">
        <v>192</v>
      </c>
      <c r="Y234" s="68" t="s">
        <v>54</v>
      </c>
      <c r="Z234" s="68" t="s">
        <v>54</v>
      </c>
      <c r="AA234" s="68" t="s">
        <v>55</v>
      </c>
      <c r="AB234" s="68" t="s">
        <v>55</v>
      </c>
      <c r="AC234" s="68" t="s">
        <v>55</v>
      </c>
      <c r="AD234" s="68" t="s">
        <v>1016</v>
      </c>
      <c r="AE234" s="68" t="s">
        <v>1017</v>
      </c>
      <c r="AF234" s="68" t="s">
        <v>917</v>
      </c>
      <c r="AG234" s="68" t="s">
        <v>1018</v>
      </c>
      <c r="AH234" s="68"/>
    </row>
    <row r="235" spans="1:34" s="49" customFormat="1" ht="58.5" customHeight="1">
      <c r="A235" s="67" t="s">
        <v>107</v>
      </c>
      <c r="B235" s="68" t="s">
        <v>1019</v>
      </c>
      <c r="C235" s="83" t="str">
        <f>VLOOKUP(B235,[1]Sheet1!$B$1:$C$246,2,0)</f>
        <v>新建水源、水厂、管道、增设消毒设施</v>
      </c>
      <c r="D235" s="68" t="s">
        <v>48</v>
      </c>
      <c r="E235" s="68" t="s">
        <v>1020</v>
      </c>
      <c r="F235" s="68" t="s">
        <v>50</v>
      </c>
      <c r="G235" s="68" t="s">
        <v>988</v>
      </c>
      <c r="H235" s="68" t="s">
        <v>989</v>
      </c>
      <c r="I235" s="68" t="s">
        <v>990</v>
      </c>
      <c r="J235" s="75">
        <f t="shared" si="28"/>
        <v>38.39</v>
      </c>
      <c r="K235" s="76">
        <f t="shared" si="29"/>
        <v>36</v>
      </c>
      <c r="L235" s="77">
        <v>36</v>
      </c>
      <c r="M235" s="77">
        <v>0</v>
      </c>
      <c r="N235" s="77">
        <v>0</v>
      </c>
      <c r="O235" s="77">
        <v>0</v>
      </c>
      <c r="P235" s="78">
        <v>0</v>
      </c>
      <c r="Q235" s="77"/>
      <c r="R235" s="77"/>
      <c r="S235" s="77"/>
      <c r="T235" s="77"/>
      <c r="U235" s="77"/>
      <c r="V235" s="77"/>
      <c r="W235" s="78">
        <v>2.39</v>
      </c>
      <c r="X235" s="68" t="s">
        <v>192</v>
      </c>
      <c r="Y235" s="68" t="s">
        <v>54</v>
      </c>
      <c r="Z235" s="68" t="s">
        <v>54</v>
      </c>
      <c r="AA235" s="68" t="s">
        <v>55</v>
      </c>
      <c r="AB235" s="68" t="s">
        <v>55</v>
      </c>
      <c r="AC235" s="68" t="s">
        <v>55</v>
      </c>
      <c r="AD235" s="68" t="s">
        <v>1021</v>
      </c>
      <c r="AE235" s="68" t="s">
        <v>1022</v>
      </c>
      <c r="AF235" s="68" t="s">
        <v>917</v>
      </c>
      <c r="AG235" s="68" t="s">
        <v>1023</v>
      </c>
      <c r="AH235" s="68"/>
    </row>
    <row r="236" spans="1:34" s="49" customFormat="1" ht="58.5" customHeight="1">
      <c r="A236" s="67" t="s">
        <v>111</v>
      </c>
      <c r="B236" s="68" t="s">
        <v>1024</v>
      </c>
      <c r="C236" s="83" t="str">
        <f>VLOOKUP(B236,[1]Sheet1!$B$1:$C$246,2,0)</f>
        <v>管道、增设消毒净化设施</v>
      </c>
      <c r="D236" s="68" t="s">
        <v>48</v>
      </c>
      <c r="E236" s="68" t="s">
        <v>1025</v>
      </c>
      <c r="F236" s="68" t="s">
        <v>50</v>
      </c>
      <c r="G236" s="68" t="s">
        <v>988</v>
      </c>
      <c r="H236" s="68" t="s">
        <v>989</v>
      </c>
      <c r="I236" s="68" t="s">
        <v>990</v>
      </c>
      <c r="J236" s="75">
        <f t="shared" si="28"/>
        <v>34.85</v>
      </c>
      <c r="K236" s="76">
        <f t="shared" si="29"/>
        <v>34</v>
      </c>
      <c r="L236" s="77">
        <v>34</v>
      </c>
      <c r="M236" s="77">
        <v>0</v>
      </c>
      <c r="N236" s="77">
        <v>0</v>
      </c>
      <c r="O236" s="77">
        <v>0</v>
      </c>
      <c r="P236" s="78">
        <v>0</v>
      </c>
      <c r="Q236" s="77"/>
      <c r="R236" s="77"/>
      <c r="S236" s="77"/>
      <c r="T236" s="77"/>
      <c r="U236" s="77"/>
      <c r="V236" s="77"/>
      <c r="W236" s="78">
        <v>0.85</v>
      </c>
      <c r="X236" s="68" t="s">
        <v>192</v>
      </c>
      <c r="Y236" s="68" t="s">
        <v>54</v>
      </c>
      <c r="Z236" s="68" t="s">
        <v>54</v>
      </c>
      <c r="AA236" s="68" t="s">
        <v>55</v>
      </c>
      <c r="AB236" s="68" t="s">
        <v>55</v>
      </c>
      <c r="AC236" s="68" t="s">
        <v>55</v>
      </c>
      <c r="AD236" s="68" t="s">
        <v>1026</v>
      </c>
      <c r="AE236" s="68" t="s">
        <v>1027</v>
      </c>
      <c r="AF236" s="68" t="s">
        <v>917</v>
      </c>
      <c r="AG236" s="68" t="s">
        <v>1028</v>
      </c>
      <c r="AH236" s="68"/>
    </row>
    <row r="237" spans="1:34" s="49" customFormat="1" ht="58.5" customHeight="1">
      <c r="A237" s="67" t="s">
        <v>121</v>
      </c>
      <c r="B237" s="68" t="s">
        <v>1029</v>
      </c>
      <c r="C237" s="83" t="str">
        <f>VLOOKUP(B237,[1]Sheet1!$B$1:$C$246,2,0)</f>
        <v>管道、增设消毒设施</v>
      </c>
      <c r="D237" s="68" t="s">
        <v>368</v>
      </c>
      <c r="E237" s="68" t="s">
        <v>1030</v>
      </c>
      <c r="F237" s="68" t="s">
        <v>50</v>
      </c>
      <c r="G237" s="68" t="s">
        <v>988</v>
      </c>
      <c r="H237" s="68" t="s">
        <v>989</v>
      </c>
      <c r="I237" s="68" t="s">
        <v>990</v>
      </c>
      <c r="J237" s="75">
        <f t="shared" si="28"/>
        <v>44.72</v>
      </c>
      <c r="K237" s="76">
        <f t="shared" si="29"/>
        <v>40</v>
      </c>
      <c r="L237" s="77">
        <v>40</v>
      </c>
      <c r="M237" s="77">
        <v>0</v>
      </c>
      <c r="N237" s="77">
        <v>0</v>
      </c>
      <c r="O237" s="77">
        <v>0</v>
      </c>
      <c r="P237" s="78">
        <v>0</v>
      </c>
      <c r="Q237" s="77"/>
      <c r="R237" s="77"/>
      <c r="S237" s="77"/>
      <c r="T237" s="77"/>
      <c r="U237" s="77"/>
      <c r="V237" s="77"/>
      <c r="W237" s="78">
        <v>4.72</v>
      </c>
      <c r="X237" s="68" t="s">
        <v>192</v>
      </c>
      <c r="Y237" s="68" t="s">
        <v>54</v>
      </c>
      <c r="Z237" s="68" t="s">
        <v>54</v>
      </c>
      <c r="AA237" s="68" t="s">
        <v>55</v>
      </c>
      <c r="AB237" s="68" t="s">
        <v>55</v>
      </c>
      <c r="AC237" s="68" t="s">
        <v>55</v>
      </c>
      <c r="AD237" s="68" t="s">
        <v>1031</v>
      </c>
      <c r="AE237" s="68" t="s">
        <v>1032</v>
      </c>
      <c r="AF237" s="68" t="s">
        <v>917</v>
      </c>
      <c r="AG237" s="68" t="s">
        <v>1033</v>
      </c>
      <c r="AH237" s="68"/>
    </row>
    <row r="238" spans="1:34" s="49" customFormat="1" ht="58.5" customHeight="1">
      <c r="A238" s="67" t="s">
        <v>128</v>
      </c>
      <c r="B238" s="68" t="s">
        <v>1034</v>
      </c>
      <c r="C238" s="83" t="str">
        <f>VLOOKUP(B238,[1]Sheet1!$B$1:$C$246,2,0)</f>
        <v>新建水源、管道、增设消毒设施</v>
      </c>
      <c r="D238" s="68" t="s">
        <v>48</v>
      </c>
      <c r="E238" s="68" t="s">
        <v>1035</v>
      </c>
      <c r="F238" s="68" t="s">
        <v>50</v>
      </c>
      <c r="G238" s="68" t="s">
        <v>988</v>
      </c>
      <c r="H238" s="68" t="s">
        <v>989</v>
      </c>
      <c r="I238" s="68" t="s">
        <v>990</v>
      </c>
      <c r="J238" s="75">
        <f t="shared" si="28"/>
        <v>38.479999999999997</v>
      </c>
      <c r="K238" s="76">
        <f t="shared" si="29"/>
        <v>35</v>
      </c>
      <c r="L238" s="77">
        <v>35</v>
      </c>
      <c r="M238" s="77">
        <v>0</v>
      </c>
      <c r="N238" s="77">
        <v>0</v>
      </c>
      <c r="O238" s="77">
        <v>0</v>
      </c>
      <c r="P238" s="78">
        <v>0</v>
      </c>
      <c r="Q238" s="77"/>
      <c r="R238" s="77"/>
      <c r="S238" s="77"/>
      <c r="T238" s="77"/>
      <c r="U238" s="77"/>
      <c r="V238" s="77"/>
      <c r="W238" s="78">
        <v>3.48</v>
      </c>
      <c r="X238" s="68" t="s">
        <v>192</v>
      </c>
      <c r="Y238" s="68" t="s">
        <v>54</v>
      </c>
      <c r="Z238" s="68" t="s">
        <v>54</v>
      </c>
      <c r="AA238" s="68" t="s">
        <v>55</v>
      </c>
      <c r="AB238" s="68" t="s">
        <v>55</v>
      </c>
      <c r="AC238" s="68" t="s">
        <v>55</v>
      </c>
      <c r="AD238" s="68" t="s">
        <v>1036</v>
      </c>
      <c r="AE238" s="68" t="s">
        <v>1037</v>
      </c>
      <c r="AF238" s="68" t="s">
        <v>917</v>
      </c>
      <c r="AG238" s="68" t="s">
        <v>1038</v>
      </c>
      <c r="AH238" s="68"/>
    </row>
    <row r="239" spans="1:34" s="49" customFormat="1" ht="58.5" customHeight="1">
      <c r="A239" s="67" t="s">
        <v>134</v>
      </c>
      <c r="B239" s="68" t="s">
        <v>1039</v>
      </c>
      <c r="C239" s="83" t="str">
        <f>VLOOKUP(B239,[1]Sheet1!$B$1:$C$246,2,0)</f>
        <v>新建水源、管道、增设消毒 设施，路面修复</v>
      </c>
      <c r="D239" s="68" t="s">
        <v>368</v>
      </c>
      <c r="E239" s="68" t="s">
        <v>1040</v>
      </c>
      <c r="F239" s="68" t="s">
        <v>50</v>
      </c>
      <c r="G239" s="68" t="s">
        <v>988</v>
      </c>
      <c r="H239" s="68" t="s">
        <v>989</v>
      </c>
      <c r="I239" s="68" t="s">
        <v>990</v>
      </c>
      <c r="J239" s="75">
        <f t="shared" si="28"/>
        <v>79.66</v>
      </c>
      <c r="K239" s="76">
        <f t="shared" si="29"/>
        <v>65</v>
      </c>
      <c r="L239" s="77">
        <v>65</v>
      </c>
      <c r="M239" s="77">
        <v>0</v>
      </c>
      <c r="N239" s="77">
        <v>0</v>
      </c>
      <c r="O239" s="77">
        <v>0</v>
      </c>
      <c r="P239" s="78">
        <v>0</v>
      </c>
      <c r="Q239" s="77"/>
      <c r="R239" s="77"/>
      <c r="S239" s="77"/>
      <c r="T239" s="77"/>
      <c r="U239" s="77"/>
      <c r="V239" s="77"/>
      <c r="W239" s="78">
        <v>14.66</v>
      </c>
      <c r="X239" s="68" t="s">
        <v>192</v>
      </c>
      <c r="Y239" s="68" t="s">
        <v>54</v>
      </c>
      <c r="Z239" s="68" t="s">
        <v>54</v>
      </c>
      <c r="AA239" s="68" t="s">
        <v>55</v>
      </c>
      <c r="AB239" s="68" t="s">
        <v>55</v>
      </c>
      <c r="AC239" s="68" t="s">
        <v>55</v>
      </c>
      <c r="AD239" s="68" t="s">
        <v>1041</v>
      </c>
      <c r="AE239" s="68" t="s">
        <v>1042</v>
      </c>
      <c r="AF239" s="68" t="s">
        <v>917</v>
      </c>
      <c r="AG239" s="68" t="s">
        <v>1043</v>
      </c>
      <c r="AH239" s="68"/>
    </row>
    <row r="240" spans="1:34" s="49" customFormat="1" ht="58.5" customHeight="1">
      <c r="A240" s="67" t="s">
        <v>140</v>
      </c>
      <c r="B240" s="68" t="s">
        <v>1044</v>
      </c>
      <c r="C240" s="83" t="str">
        <f>VLOOKUP(B240,[1]Sheet1!$B$1:$C$246,2,0)</f>
        <v>新建水源、管道、增设消毒净化设施，路面修复</v>
      </c>
      <c r="D240" s="68" t="s">
        <v>61</v>
      </c>
      <c r="E240" s="68" t="s">
        <v>1045</v>
      </c>
      <c r="F240" s="68" t="s">
        <v>50</v>
      </c>
      <c r="G240" s="68" t="s">
        <v>988</v>
      </c>
      <c r="H240" s="68" t="s">
        <v>989</v>
      </c>
      <c r="I240" s="68" t="s">
        <v>990</v>
      </c>
      <c r="J240" s="75">
        <f t="shared" si="28"/>
        <v>73.319999999999993</v>
      </c>
      <c r="K240" s="76">
        <f t="shared" si="29"/>
        <v>68</v>
      </c>
      <c r="L240" s="77">
        <v>68</v>
      </c>
      <c r="M240" s="77">
        <v>0</v>
      </c>
      <c r="N240" s="77">
        <v>0</v>
      </c>
      <c r="O240" s="77">
        <v>0</v>
      </c>
      <c r="P240" s="78">
        <v>0</v>
      </c>
      <c r="Q240" s="77"/>
      <c r="R240" s="77"/>
      <c r="S240" s="77"/>
      <c r="T240" s="77"/>
      <c r="U240" s="77"/>
      <c r="V240" s="77"/>
      <c r="W240" s="78">
        <v>5.32</v>
      </c>
      <c r="X240" s="68" t="s">
        <v>192</v>
      </c>
      <c r="Y240" s="68" t="s">
        <v>54</v>
      </c>
      <c r="Z240" s="68" t="s">
        <v>54</v>
      </c>
      <c r="AA240" s="68" t="s">
        <v>55</v>
      </c>
      <c r="AB240" s="68" t="s">
        <v>55</v>
      </c>
      <c r="AC240" s="68" t="s">
        <v>55</v>
      </c>
      <c r="AD240" s="68" t="s">
        <v>1046</v>
      </c>
      <c r="AE240" s="68" t="s">
        <v>1047</v>
      </c>
      <c r="AF240" s="68" t="s">
        <v>917</v>
      </c>
      <c r="AG240" s="68" t="s">
        <v>1048</v>
      </c>
      <c r="AH240" s="68"/>
    </row>
    <row r="241" spans="1:34" s="49" customFormat="1" ht="58.5" customHeight="1">
      <c r="A241" s="67" t="s">
        <v>147</v>
      </c>
      <c r="B241" s="68" t="s">
        <v>1049</v>
      </c>
      <c r="C241" s="83" t="str">
        <f>VLOOKUP(B241,[1]Sheet1!$B$1:$C$246,2,0)</f>
        <v>新建水源、管道、增设消毒净化设施，路面修复</v>
      </c>
      <c r="D241" s="68" t="s">
        <v>61</v>
      </c>
      <c r="E241" s="68" t="s">
        <v>1045</v>
      </c>
      <c r="F241" s="68" t="s">
        <v>50</v>
      </c>
      <c r="G241" s="68" t="s">
        <v>988</v>
      </c>
      <c r="H241" s="68" t="s">
        <v>989</v>
      </c>
      <c r="I241" s="68" t="s">
        <v>990</v>
      </c>
      <c r="J241" s="75">
        <f t="shared" si="28"/>
        <v>70.040000000000006</v>
      </c>
      <c r="K241" s="76">
        <f t="shared" si="29"/>
        <v>65</v>
      </c>
      <c r="L241" s="77">
        <v>65</v>
      </c>
      <c r="M241" s="77">
        <v>0</v>
      </c>
      <c r="N241" s="77">
        <v>0</v>
      </c>
      <c r="O241" s="77">
        <v>0</v>
      </c>
      <c r="P241" s="78">
        <v>0</v>
      </c>
      <c r="Q241" s="77"/>
      <c r="R241" s="77"/>
      <c r="S241" s="77"/>
      <c r="T241" s="77"/>
      <c r="U241" s="77"/>
      <c r="V241" s="77"/>
      <c r="W241" s="78">
        <v>5.04</v>
      </c>
      <c r="X241" s="68" t="s">
        <v>192</v>
      </c>
      <c r="Y241" s="68" t="s">
        <v>54</v>
      </c>
      <c r="Z241" s="68" t="s">
        <v>54</v>
      </c>
      <c r="AA241" s="68" t="s">
        <v>55</v>
      </c>
      <c r="AB241" s="68" t="s">
        <v>55</v>
      </c>
      <c r="AC241" s="68" t="s">
        <v>55</v>
      </c>
      <c r="AD241" s="68" t="s">
        <v>1050</v>
      </c>
      <c r="AE241" s="68" t="s">
        <v>1051</v>
      </c>
      <c r="AF241" s="68" t="s">
        <v>917</v>
      </c>
      <c r="AG241" s="68" t="s">
        <v>1052</v>
      </c>
      <c r="AH241" s="68"/>
    </row>
    <row r="242" spans="1:34" s="49" customFormat="1" ht="58.5" customHeight="1">
      <c r="A242" s="67" t="s">
        <v>152</v>
      </c>
      <c r="B242" s="68" t="s">
        <v>1053</v>
      </c>
      <c r="C242" s="83" t="str">
        <f>VLOOKUP(B242,[1]Sheet1!$B$1:$C$246,2,0)</f>
        <v>管道、增设消毒净化设施，路面修复</v>
      </c>
      <c r="D242" s="68" t="s">
        <v>61</v>
      </c>
      <c r="E242" s="68" t="s">
        <v>1054</v>
      </c>
      <c r="F242" s="68" t="s">
        <v>50</v>
      </c>
      <c r="G242" s="68" t="s">
        <v>988</v>
      </c>
      <c r="H242" s="68" t="s">
        <v>989</v>
      </c>
      <c r="I242" s="68" t="s">
        <v>990</v>
      </c>
      <c r="J242" s="75">
        <f t="shared" si="28"/>
        <v>62.15</v>
      </c>
      <c r="K242" s="76">
        <f t="shared" si="29"/>
        <v>55</v>
      </c>
      <c r="L242" s="77">
        <v>55</v>
      </c>
      <c r="M242" s="77">
        <v>0</v>
      </c>
      <c r="N242" s="77">
        <v>0</v>
      </c>
      <c r="O242" s="77">
        <v>0</v>
      </c>
      <c r="P242" s="78">
        <v>0</v>
      </c>
      <c r="Q242" s="77"/>
      <c r="R242" s="77"/>
      <c r="S242" s="77"/>
      <c r="T242" s="77"/>
      <c r="U242" s="77"/>
      <c r="V242" s="77"/>
      <c r="W242" s="78">
        <v>7.15</v>
      </c>
      <c r="X242" s="68" t="s">
        <v>192</v>
      </c>
      <c r="Y242" s="68" t="s">
        <v>54</v>
      </c>
      <c r="Z242" s="68" t="s">
        <v>54</v>
      </c>
      <c r="AA242" s="68" t="s">
        <v>55</v>
      </c>
      <c r="AB242" s="68" t="s">
        <v>55</v>
      </c>
      <c r="AC242" s="68" t="s">
        <v>55</v>
      </c>
      <c r="AD242" s="68" t="s">
        <v>1055</v>
      </c>
      <c r="AE242" s="68" t="s">
        <v>1056</v>
      </c>
      <c r="AF242" s="68" t="s">
        <v>917</v>
      </c>
      <c r="AG242" s="68" t="s">
        <v>1057</v>
      </c>
      <c r="AH242" s="68"/>
    </row>
    <row r="243" spans="1:34" s="49" customFormat="1" ht="58.5" customHeight="1">
      <c r="A243" s="67" t="s">
        <v>157</v>
      </c>
      <c r="B243" s="68" t="s">
        <v>1058</v>
      </c>
      <c r="C243" s="83" t="str">
        <f>VLOOKUP(B243,[1]Sheet1!$B$1:$C$246,2,0)</f>
        <v>新建管道，路面修复。</v>
      </c>
      <c r="D243" s="68" t="s">
        <v>136</v>
      </c>
      <c r="E243" s="68" t="s">
        <v>522</v>
      </c>
      <c r="F243" s="68" t="s">
        <v>50</v>
      </c>
      <c r="G243" s="68" t="s">
        <v>988</v>
      </c>
      <c r="H243" s="68" t="s">
        <v>989</v>
      </c>
      <c r="I243" s="68" t="s">
        <v>990</v>
      </c>
      <c r="J243" s="75">
        <f t="shared" si="28"/>
        <v>45.04</v>
      </c>
      <c r="K243" s="76">
        <f t="shared" si="29"/>
        <v>42</v>
      </c>
      <c r="L243" s="77">
        <v>42</v>
      </c>
      <c r="M243" s="77">
        <v>0</v>
      </c>
      <c r="N243" s="77">
        <v>0</v>
      </c>
      <c r="O243" s="77">
        <v>0</v>
      </c>
      <c r="P243" s="78">
        <v>0</v>
      </c>
      <c r="Q243" s="77"/>
      <c r="R243" s="77"/>
      <c r="S243" s="77"/>
      <c r="T243" s="77"/>
      <c r="U243" s="77"/>
      <c r="V243" s="77"/>
      <c r="W243" s="78">
        <v>3.04</v>
      </c>
      <c r="X243" s="68" t="s">
        <v>192</v>
      </c>
      <c r="Y243" s="68" t="s">
        <v>54</v>
      </c>
      <c r="Z243" s="68" t="s">
        <v>54</v>
      </c>
      <c r="AA243" s="68" t="s">
        <v>55</v>
      </c>
      <c r="AB243" s="68" t="s">
        <v>55</v>
      </c>
      <c r="AC243" s="68" t="s">
        <v>55</v>
      </c>
      <c r="AD243" s="68" t="s">
        <v>1059</v>
      </c>
      <c r="AE243" s="68" t="s">
        <v>1060</v>
      </c>
      <c r="AF243" s="68" t="s">
        <v>917</v>
      </c>
      <c r="AG243" s="68" t="s">
        <v>1061</v>
      </c>
      <c r="AH243" s="68"/>
    </row>
    <row r="244" spans="1:34" s="49" customFormat="1" ht="58.5" customHeight="1">
      <c r="A244" s="67" t="s">
        <v>163</v>
      </c>
      <c r="B244" s="68" t="s">
        <v>1062</v>
      </c>
      <c r="C244" s="83" t="str">
        <f>VLOOKUP(B244,[1]Sheet1!$B$1:$C$246,2,0)</f>
        <v>新建水源、管道、增设消毒净化设施</v>
      </c>
      <c r="D244" s="68" t="s">
        <v>113</v>
      </c>
      <c r="E244" s="68" t="s">
        <v>1063</v>
      </c>
      <c r="F244" s="68" t="s">
        <v>50</v>
      </c>
      <c r="G244" s="68" t="s">
        <v>988</v>
      </c>
      <c r="H244" s="68" t="s">
        <v>989</v>
      </c>
      <c r="I244" s="68" t="s">
        <v>990</v>
      </c>
      <c r="J244" s="75">
        <f t="shared" si="28"/>
        <v>51.45</v>
      </c>
      <c r="K244" s="76">
        <f t="shared" si="29"/>
        <v>42</v>
      </c>
      <c r="L244" s="77">
        <v>42</v>
      </c>
      <c r="M244" s="77">
        <v>0</v>
      </c>
      <c r="N244" s="77">
        <v>0</v>
      </c>
      <c r="O244" s="77">
        <v>0</v>
      </c>
      <c r="P244" s="78">
        <v>0</v>
      </c>
      <c r="Q244" s="77"/>
      <c r="R244" s="77"/>
      <c r="S244" s="77"/>
      <c r="T244" s="77"/>
      <c r="U244" s="77"/>
      <c r="V244" s="77"/>
      <c r="W244" s="78">
        <v>9.4499999999999993</v>
      </c>
      <c r="X244" s="68" t="s">
        <v>192</v>
      </c>
      <c r="Y244" s="68" t="s">
        <v>54</v>
      </c>
      <c r="Z244" s="68" t="s">
        <v>54</v>
      </c>
      <c r="AA244" s="68" t="s">
        <v>55</v>
      </c>
      <c r="AB244" s="68" t="s">
        <v>55</v>
      </c>
      <c r="AC244" s="68" t="s">
        <v>55</v>
      </c>
      <c r="AD244" s="68" t="s">
        <v>1064</v>
      </c>
      <c r="AE244" s="68" t="s">
        <v>1065</v>
      </c>
      <c r="AF244" s="68" t="s">
        <v>917</v>
      </c>
      <c r="AG244" s="68" t="s">
        <v>1066</v>
      </c>
      <c r="AH244" s="68"/>
    </row>
    <row r="245" spans="1:34" s="49" customFormat="1" ht="58.5" customHeight="1">
      <c r="A245" s="67" t="s">
        <v>168</v>
      </c>
      <c r="B245" s="68" t="s">
        <v>1067</v>
      </c>
      <c r="C245" s="83" t="str">
        <f>VLOOKUP(B245,[1]Sheet1!$B$1:$C$246,2,0)</f>
        <v>新建水源、管道、增设消毒净化设施</v>
      </c>
      <c r="D245" s="68" t="s">
        <v>48</v>
      </c>
      <c r="E245" s="68" t="s">
        <v>1068</v>
      </c>
      <c r="F245" s="68" t="s">
        <v>50</v>
      </c>
      <c r="G245" s="68" t="s">
        <v>988</v>
      </c>
      <c r="H245" s="68" t="s">
        <v>989</v>
      </c>
      <c r="I245" s="68" t="s">
        <v>990</v>
      </c>
      <c r="J245" s="75">
        <f t="shared" si="28"/>
        <v>81.900000000000006</v>
      </c>
      <c r="K245" s="76">
        <f t="shared" si="29"/>
        <v>81</v>
      </c>
      <c r="L245" s="77">
        <v>81</v>
      </c>
      <c r="M245" s="77">
        <v>0</v>
      </c>
      <c r="N245" s="77">
        <v>0</v>
      </c>
      <c r="O245" s="77">
        <v>0</v>
      </c>
      <c r="P245" s="78">
        <v>0</v>
      </c>
      <c r="Q245" s="77"/>
      <c r="R245" s="77"/>
      <c r="S245" s="77"/>
      <c r="T245" s="77"/>
      <c r="U245" s="77"/>
      <c r="V245" s="77"/>
      <c r="W245" s="78">
        <v>0.9</v>
      </c>
      <c r="X245" s="68" t="s">
        <v>192</v>
      </c>
      <c r="Y245" s="68" t="s">
        <v>54</v>
      </c>
      <c r="Z245" s="68" t="s">
        <v>54</v>
      </c>
      <c r="AA245" s="68" t="s">
        <v>55</v>
      </c>
      <c r="AB245" s="68" t="s">
        <v>55</v>
      </c>
      <c r="AC245" s="68" t="s">
        <v>55</v>
      </c>
      <c r="AD245" s="68" t="s">
        <v>1069</v>
      </c>
      <c r="AE245" s="68" t="s">
        <v>1070</v>
      </c>
      <c r="AF245" s="68" t="s">
        <v>917</v>
      </c>
      <c r="AG245" s="68" t="s">
        <v>1071</v>
      </c>
      <c r="AH245" s="68"/>
    </row>
    <row r="246" spans="1:34" s="49" customFormat="1" ht="58.5" customHeight="1">
      <c r="A246" s="67" t="s">
        <v>175</v>
      </c>
      <c r="B246" s="68" t="s">
        <v>1072</v>
      </c>
      <c r="C246" s="83" t="str">
        <f>VLOOKUP(B246,[1]Sheet1!$B$1:$C$246,2,0)</f>
        <v>新建水源、管道、增设消毒净化设施，路面修复</v>
      </c>
      <c r="D246" s="68" t="s">
        <v>136</v>
      </c>
      <c r="E246" s="68" t="s">
        <v>1073</v>
      </c>
      <c r="F246" s="68" t="s">
        <v>50</v>
      </c>
      <c r="G246" s="68" t="s">
        <v>988</v>
      </c>
      <c r="H246" s="68" t="s">
        <v>989</v>
      </c>
      <c r="I246" s="68" t="s">
        <v>990</v>
      </c>
      <c r="J246" s="75">
        <f t="shared" si="28"/>
        <v>90.39</v>
      </c>
      <c r="K246" s="76">
        <f t="shared" si="29"/>
        <v>82</v>
      </c>
      <c r="L246" s="77">
        <v>82</v>
      </c>
      <c r="M246" s="77">
        <v>0</v>
      </c>
      <c r="N246" s="77">
        <v>0</v>
      </c>
      <c r="O246" s="77">
        <v>0</v>
      </c>
      <c r="P246" s="78">
        <v>0</v>
      </c>
      <c r="Q246" s="77"/>
      <c r="R246" s="77"/>
      <c r="S246" s="77"/>
      <c r="T246" s="77"/>
      <c r="U246" s="77"/>
      <c r="V246" s="77"/>
      <c r="W246" s="78">
        <v>8.39</v>
      </c>
      <c r="X246" s="68" t="s">
        <v>192</v>
      </c>
      <c r="Y246" s="68" t="s">
        <v>54</v>
      </c>
      <c r="Z246" s="68" t="s">
        <v>54</v>
      </c>
      <c r="AA246" s="68" t="s">
        <v>55</v>
      </c>
      <c r="AB246" s="68" t="s">
        <v>55</v>
      </c>
      <c r="AC246" s="68" t="s">
        <v>55</v>
      </c>
      <c r="AD246" s="68" t="s">
        <v>1074</v>
      </c>
      <c r="AE246" s="68" t="s">
        <v>1075</v>
      </c>
      <c r="AF246" s="68" t="s">
        <v>917</v>
      </c>
      <c r="AG246" s="68" t="s">
        <v>1076</v>
      </c>
      <c r="AH246" s="68"/>
    </row>
    <row r="247" spans="1:34" s="49" customFormat="1" ht="58.5" customHeight="1">
      <c r="A247" s="67" t="s">
        <v>182</v>
      </c>
      <c r="B247" s="68" t="s">
        <v>1077</v>
      </c>
      <c r="C247" s="83" t="str">
        <f>VLOOKUP(B247,[1]Sheet1!$B$1:$C$246,2,0)</f>
        <v>改建水源、管道、增设消毒设施</v>
      </c>
      <c r="D247" s="68" t="s">
        <v>74</v>
      </c>
      <c r="E247" s="68" t="s">
        <v>1078</v>
      </c>
      <c r="F247" s="68" t="s">
        <v>50</v>
      </c>
      <c r="G247" s="68" t="s">
        <v>988</v>
      </c>
      <c r="H247" s="68" t="s">
        <v>989</v>
      </c>
      <c r="I247" s="68" t="s">
        <v>990</v>
      </c>
      <c r="J247" s="75">
        <f t="shared" si="28"/>
        <v>51.54</v>
      </c>
      <c r="K247" s="76">
        <f t="shared" si="29"/>
        <v>51</v>
      </c>
      <c r="L247" s="77">
        <v>51</v>
      </c>
      <c r="M247" s="77">
        <v>0</v>
      </c>
      <c r="N247" s="77">
        <v>0</v>
      </c>
      <c r="O247" s="77">
        <v>0</v>
      </c>
      <c r="P247" s="78">
        <v>0</v>
      </c>
      <c r="Q247" s="77"/>
      <c r="R247" s="77"/>
      <c r="S247" s="77"/>
      <c r="T247" s="77"/>
      <c r="U247" s="77"/>
      <c r="V247" s="77"/>
      <c r="W247" s="78">
        <v>0.54</v>
      </c>
      <c r="X247" s="68" t="s">
        <v>192</v>
      </c>
      <c r="Y247" s="68" t="s">
        <v>54</v>
      </c>
      <c r="Z247" s="68" t="s">
        <v>54</v>
      </c>
      <c r="AA247" s="68" t="s">
        <v>55</v>
      </c>
      <c r="AB247" s="68" t="s">
        <v>55</v>
      </c>
      <c r="AC247" s="68" t="s">
        <v>55</v>
      </c>
      <c r="AD247" s="68" t="s">
        <v>1079</v>
      </c>
      <c r="AE247" s="68" t="s">
        <v>1080</v>
      </c>
      <c r="AF247" s="68" t="s">
        <v>917</v>
      </c>
      <c r="AG247" s="68" t="s">
        <v>1081</v>
      </c>
      <c r="AH247" s="68"/>
    </row>
    <row r="248" spans="1:34" s="49" customFormat="1" ht="58.5" customHeight="1">
      <c r="A248" s="67" t="s">
        <v>187</v>
      </c>
      <c r="B248" s="68" t="s">
        <v>1082</v>
      </c>
      <c r="C248" s="83" t="str">
        <f>VLOOKUP(B248,[1]Sheet1!$B$1:$C$246,2,0)</f>
        <v>管道、增设消毒净化设施，路面修复</v>
      </c>
      <c r="D248" s="68" t="s">
        <v>48</v>
      </c>
      <c r="E248" s="68" t="s">
        <v>1083</v>
      </c>
      <c r="F248" s="68" t="s">
        <v>50</v>
      </c>
      <c r="G248" s="68" t="s">
        <v>988</v>
      </c>
      <c r="H248" s="68" t="s">
        <v>989</v>
      </c>
      <c r="I248" s="68" t="s">
        <v>990</v>
      </c>
      <c r="J248" s="75">
        <f t="shared" si="28"/>
        <v>32.29</v>
      </c>
      <c r="K248" s="76">
        <f t="shared" si="29"/>
        <v>32</v>
      </c>
      <c r="L248" s="77">
        <v>32</v>
      </c>
      <c r="M248" s="77">
        <v>0</v>
      </c>
      <c r="N248" s="77">
        <v>0</v>
      </c>
      <c r="O248" s="77">
        <v>0</v>
      </c>
      <c r="P248" s="78">
        <v>0</v>
      </c>
      <c r="Q248" s="77"/>
      <c r="R248" s="77"/>
      <c r="S248" s="77"/>
      <c r="T248" s="77"/>
      <c r="U248" s="77"/>
      <c r="V248" s="77"/>
      <c r="W248" s="78">
        <v>0.28999999999999998</v>
      </c>
      <c r="X248" s="68" t="s">
        <v>192</v>
      </c>
      <c r="Y248" s="68" t="s">
        <v>54</v>
      </c>
      <c r="Z248" s="68" t="s">
        <v>54</v>
      </c>
      <c r="AA248" s="68" t="s">
        <v>55</v>
      </c>
      <c r="AB248" s="68" t="s">
        <v>55</v>
      </c>
      <c r="AC248" s="68" t="s">
        <v>55</v>
      </c>
      <c r="AD248" s="68" t="s">
        <v>1084</v>
      </c>
      <c r="AE248" s="68" t="s">
        <v>1085</v>
      </c>
      <c r="AF248" s="68" t="s">
        <v>917</v>
      </c>
      <c r="AG248" s="68" t="s">
        <v>1086</v>
      </c>
      <c r="AH248" s="68"/>
    </row>
    <row r="249" spans="1:34" s="49" customFormat="1" ht="58.5" customHeight="1">
      <c r="A249" s="67" t="s">
        <v>197</v>
      </c>
      <c r="B249" s="68" t="s">
        <v>1087</v>
      </c>
      <c r="C249" s="83" t="str">
        <f>VLOOKUP(B249,[1]Sheet1!$B$1:$C$246,2,0)</f>
        <v>新建水源、管道、增设消毒净化设施，路面修复</v>
      </c>
      <c r="D249" s="68" t="s">
        <v>48</v>
      </c>
      <c r="E249" s="68" t="s">
        <v>1088</v>
      </c>
      <c r="F249" s="68" t="s">
        <v>50</v>
      </c>
      <c r="G249" s="68" t="s">
        <v>988</v>
      </c>
      <c r="H249" s="68" t="s">
        <v>989</v>
      </c>
      <c r="I249" s="68" t="s">
        <v>990</v>
      </c>
      <c r="J249" s="75">
        <f t="shared" si="28"/>
        <v>26.64</v>
      </c>
      <c r="K249" s="76">
        <f t="shared" si="29"/>
        <v>26</v>
      </c>
      <c r="L249" s="77">
        <v>26</v>
      </c>
      <c r="M249" s="77">
        <v>0</v>
      </c>
      <c r="N249" s="77">
        <v>0</v>
      </c>
      <c r="O249" s="77">
        <v>0</v>
      </c>
      <c r="P249" s="78">
        <v>0</v>
      </c>
      <c r="Q249" s="77"/>
      <c r="R249" s="77"/>
      <c r="S249" s="77"/>
      <c r="T249" s="77"/>
      <c r="U249" s="77"/>
      <c r="V249" s="77"/>
      <c r="W249" s="78">
        <v>0.64</v>
      </c>
      <c r="X249" s="68" t="s">
        <v>192</v>
      </c>
      <c r="Y249" s="68" t="s">
        <v>54</v>
      </c>
      <c r="Z249" s="68" t="s">
        <v>54</v>
      </c>
      <c r="AA249" s="68" t="s">
        <v>55</v>
      </c>
      <c r="AB249" s="68" t="s">
        <v>55</v>
      </c>
      <c r="AC249" s="68" t="s">
        <v>55</v>
      </c>
      <c r="AD249" s="68" t="s">
        <v>1089</v>
      </c>
      <c r="AE249" s="68" t="s">
        <v>1090</v>
      </c>
      <c r="AF249" s="68" t="s">
        <v>917</v>
      </c>
      <c r="AG249" s="68" t="s">
        <v>1091</v>
      </c>
      <c r="AH249" s="68"/>
    </row>
    <row r="250" spans="1:34" s="49" customFormat="1" ht="58.5" customHeight="1">
      <c r="A250" s="67" t="s">
        <v>203</v>
      </c>
      <c r="B250" s="68" t="s">
        <v>1092</v>
      </c>
      <c r="C250" s="83" t="str">
        <f>VLOOKUP(B250,[1]Sheet1!$B$1:$C$246,2,0)</f>
        <v>改建水源、管道、增设消毒净化设施</v>
      </c>
      <c r="D250" s="68" t="s">
        <v>104</v>
      </c>
      <c r="E250" s="68" t="s">
        <v>1093</v>
      </c>
      <c r="F250" s="68" t="s">
        <v>50</v>
      </c>
      <c r="G250" s="68" t="s">
        <v>988</v>
      </c>
      <c r="H250" s="68" t="s">
        <v>989</v>
      </c>
      <c r="I250" s="68" t="s">
        <v>990</v>
      </c>
      <c r="J250" s="75">
        <f t="shared" si="28"/>
        <v>27.73</v>
      </c>
      <c r="K250" s="76">
        <f t="shared" si="29"/>
        <v>25</v>
      </c>
      <c r="L250" s="77">
        <v>25</v>
      </c>
      <c r="M250" s="77">
        <v>0</v>
      </c>
      <c r="N250" s="77">
        <v>0</v>
      </c>
      <c r="O250" s="77">
        <v>0</v>
      </c>
      <c r="P250" s="78">
        <v>0</v>
      </c>
      <c r="Q250" s="77"/>
      <c r="R250" s="77"/>
      <c r="S250" s="77"/>
      <c r="T250" s="77"/>
      <c r="U250" s="77"/>
      <c r="V250" s="77"/>
      <c r="W250" s="78">
        <v>2.73</v>
      </c>
      <c r="X250" s="68" t="s">
        <v>192</v>
      </c>
      <c r="Y250" s="68" t="s">
        <v>54</v>
      </c>
      <c r="Z250" s="68" t="s">
        <v>54</v>
      </c>
      <c r="AA250" s="68" t="s">
        <v>55</v>
      </c>
      <c r="AB250" s="68" t="s">
        <v>55</v>
      </c>
      <c r="AC250" s="68" t="s">
        <v>55</v>
      </c>
      <c r="AD250" s="68" t="s">
        <v>1094</v>
      </c>
      <c r="AE250" s="68" t="s">
        <v>1095</v>
      </c>
      <c r="AF250" s="68" t="s">
        <v>917</v>
      </c>
      <c r="AG250" s="68" t="s">
        <v>1096</v>
      </c>
      <c r="AH250" s="68"/>
    </row>
    <row r="251" spans="1:34" s="49" customFormat="1" ht="58.5" customHeight="1">
      <c r="A251" s="67" t="s">
        <v>209</v>
      </c>
      <c r="B251" s="68" t="s">
        <v>1097</v>
      </c>
      <c r="C251" s="83" t="str">
        <f>VLOOKUP(B251,[1]Sheet1!$B$1:$C$246,2,0)</f>
        <v>新建水源、水厂、管道、消毒净化设施</v>
      </c>
      <c r="D251" s="68" t="s">
        <v>113</v>
      </c>
      <c r="E251" s="68" t="s">
        <v>1098</v>
      </c>
      <c r="F251" s="68" t="s">
        <v>50</v>
      </c>
      <c r="G251" s="68" t="s">
        <v>988</v>
      </c>
      <c r="H251" s="68" t="s">
        <v>989</v>
      </c>
      <c r="I251" s="68" t="s">
        <v>990</v>
      </c>
      <c r="J251" s="75">
        <f t="shared" si="28"/>
        <v>185.54</v>
      </c>
      <c r="K251" s="76">
        <f t="shared" si="29"/>
        <v>160</v>
      </c>
      <c r="L251" s="77">
        <v>160</v>
      </c>
      <c r="M251" s="77">
        <v>0</v>
      </c>
      <c r="N251" s="77">
        <v>0</v>
      </c>
      <c r="O251" s="77">
        <v>0</v>
      </c>
      <c r="P251" s="78">
        <v>0</v>
      </c>
      <c r="Q251" s="77"/>
      <c r="R251" s="77"/>
      <c r="S251" s="77"/>
      <c r="T251" s="77"/>
      <c r="U251" s="77"/>
      <c r="V251" s="77"/>
      <c r="W251" s="78">
        <v>25.54</v>
      </c>
      <c r="X251" s="68" t="s">
        <v>192</v>
      </c>
      <c r="Y251" s="68" t="s">
        <v>54</v>
      </c>
      <c r="Z251" s="68" t="s">
        <v>54</v>
      </c>
      <c r="AA251" s="68" t="s">
        <v>55</v>
      </c>
      <c r="AB251" s="68" t="s">
        <v>55</v>
      </c>
      <c r="AC251" s="68" t="s">
        <v>55</v>
      </c>
      <c r="AD251" s="68" t="s">
        <v>1099</v>
      </c>
      <c r="AE251" s="68" t="s">
        <v>1100</v>
      </c>
      <c r="AF251" s="68" t="s">
        <v>917</v>
      </c>
      <c r="AG251" s="68" t="s">
        <v>1101</v>
      </c>
      <c r="AH251" s="68"/>
    </row>
    <row r="252" spans="1:34" s="49" customFormat="1" ht="58.5" customHeight="1">
      <c r="A252" s="67" t="s">
        <v>214</v>
      </c>
      <c r="B252" s="68" t="s">
        <v>1102</v>
      </c>
      <c r="C252" s="83" t="str">
        <f>VLOOKUP(B252,[1]Sheet1!$B$1:$C$246,2,0)</f>
        <v>新建水源、水厂、管道、增设消毒净化设施</v>
      </c>
      <c r="D252" s="68" t="s">
        <v>74</v>
      </c>
      <c r="E252" s="68" t="s">
        <v>1103</v>
      </c>
      <c r="F252" s="68" t="s">
        <v>50</v>
      </c>
      <c r="G252" s="68" t="s">
        <v>988</v>
      </c>
      <c r="H252" s="68" t="s">
        <v>989</v>
      </c>
      <c r="I252" s="68" t="s">
        <v>990</v>
      </c>
      <c r="J252" s="75">
        <f t="shared" si="28"/>
        <v>342.69</v>
      </c>
      <c r="K252" s="76">
        <f t="shared" si="29"/>
        <v>230</v>
      </c>
      <c r="L252" s="77">
        <v>230</v>
      </c>
      <c r="M252" s="77">
        <v>0</v>
      </c>
      <c r="N252" s="77">
        <v>0</v>
      </c>
      <c r="O252" s="77">
        <v>0</v>
      </c>
      <c r="P252" s="78">
        <v>0</v>
      </c>
      <c r="Q252" s="77"/>
      <c r="R252" s="77"/>
      <c r="S252" s="77"/>
      <c r="T252" s="77"/>
      <c r="U252" s="77"/>
      <c r="V252" s="77"/>
      <c r="W252" s="78">
        <v>112.69</v>
      </c>
      <c r="X252" s="68" t="s">
        <v>192</v>
      </c>
      <c r="Y252" s="68" t="s">
        <v>54</v>
      </c>
      <c r="Z252" s="68" t="s">
        <v>54</v>
      </c>
      <c r="AA252" s="68" t="s">
        <v>55</v>
      </c>
      <c r="AB252" s="68" t="s">
        <v>55</v>
      </c>
      <c r="AC252" s="68" t="s">
        <v>55</v>
      </c>
      <c r="AD252" s="68" t="s">
        <v>1104</v>
      </c>
      <c r="AE252" s="68" t="s">
        <v>1105</v>
      </c>
      <c r="AF252" s="68" t="s">
        <v>917</v>
      </c>
      <c r="AG252" s="68" t="s">
        <v>1106</v>
      </c>
      <c r="AH252" s="68"/>
    </row>
    <row r="253" spans="1:34" s="49" customFormat="1" ht="58.5" customHeight="1">
      <c r="A253" s="67" t="s">
        <v>221</v>
      </c>
      <c r="B253" s="68" t="s">
        <v>1107</v>
      </c>
      <c r="C253" s="83" t="str">
        <f>VLOOKUP(B253,[1]Sheet1!$B$1:$C$246,2,0)</f>
        <v>管道、增设消毒净化设施，路面修复</v>
      </c>
      <c r="D253" s="68" t="s">
        <v>61</v>
      </c>
      <c r="E253" s="68" t="s">
        <v>291</v>
      </c>
      <c r="F253" s="68" t="s">
        <v>50</v>
      </c>
      <c r="G253" s="68" t="s">
        <v>988</v>
      </c>
      <c r="H253" s="68" t="s">
        <v>989</v>
      </c>
      <c r="I253" s="68" t="s">
        <v>990</v>
      </c>
      <c r="J253" s="75">
        <f t="shared" si="28"/>
        <v>112.02</v>
      </c>
      <c r="K253" s="76">
        <f t="shared" si="29"/>
        <v>88</v>
      </c>
      <c r="L253" s="77">
        <v>88</v>
      </c>
      <c r="M253" s="77">
        <v>0</v>
      </c>
      <c r="N253" s="77">
        <v>0</v>
      </c>
      <c r="O253" s="77">
        <v>0</v>
      </c>
      <c r="P253" s="78">
        <v>0</v>
      </c>
      <c r="Q253" s="77"/>
      <c r="R253" s="77"/>
      <c r="S253" s="77"/>
      <c r="T253" s="77"/>
      <c r="U253" s="77"/>
      <c r="V253" s="77"/>
      <c r="W253" s="78">
        <v>24.02</v>
      </c>
      <c r="X253" s="68" t="s">
        <v>192</v>
      </c>
      <c r="Y253" s="68" t="s">
        <v>54</v>
      </c>
      <c r="Z253" s="68" t="s">
        <v>54</v>
      </c>
      <c r="AA253" s="68" t="s">
        <v>55</v>
      </c>
      <c r="AB253" s="68" t="s">
        <v>55</v>
      </c>
      <c r="AC253" s="68" t="s">
        <v>55</v>
      </c>
      <c r="AD253" s="68" t="s">
        <v>1108</v>
      </c>
      <c r="AE253" s="68" t="s">
        <v>1109</v>
      </c>
      <c r="AF253" s="68" t="s">
        <v>917</v>
      </c>
      <c r="AG253" s="68" t="s">
        <v>1110</v>
      </c>
      <c r="AH253" s="68"/>
    </row>
    <row r="254" spans="1:34" s="49" customFormat="1" ht="58.5" customHeight="1">
      <c r="A254" s="67" t="s">
        <v>228</v>
      </c>
      <c r="B254" s="68" t="s">
        <v>1111</v>
      </c>
      <c r="C254" s="83" t="str">
        <f>VLOOKUP(B254,[1]Sheet1!$B$1:$C$246,2,0)</f>
        <v>水厂、输配管道，增设消毒净化设施</v>
      </c>
      <c r="D254" s="68" t="s">
        <v>136</v>
      </c>
      <c r="E254" s="68" t="s">
        <v>1112</v>
      </c>
      <c r="F254" s="68" t="s">
        <v>50</v>
      </c>
      <c r="G254" s="68" t="s">
        <v>988</v>
      </c>
      <c r="H254" s="68" t="s">
        <v>989</v>
      </c>
      <c r="I254" s="68" t="s">
        <v>990</v>
      </c>
      <c r="J254" s="75">
        <f t="shared" si="28"/>
        <v>112.42</v>
      </c>
      <c r="K254" s="76">
        <f t="shared" si="29"/>
        <v>105</v>
      </c>
      <c r="L254" s="77">
        <v>105</v>
      </c>
      <c r="M254" s="77">
        <v>0</v>
      </c>
      <c r="N254" s="77">
        <v>0</v>
      </c>
      <c r="O254" s="77">
        <v>0</v>
      </c>
      <c r="P254" s="78">
        <v>0</v>
      </c>
      <c r="Q254" s="77"/>
      <c r="R254" s="77"/>
      <c r="S254" s="77"/>
      <c r="T254" s="77"/>
      <c r="U254" s="77"/>
      <c r="V254" s="77"/>
      <c r="W254" s="78">
        <v>7.42</v>
      </c>
      <c r="X254" s="68" t="s">
        <v>192</v>
      </c>
      <c r="Y254" s="68" t="s">
        <v>54</v>
      </c>
      <c r="Z254" s="68" t="s">
        <v>54</v>
      </c>
      <c r="AA254" s="68" t="s">
        <v>55</v>
      </c>
      <c r="AB254" s="68" t="s">
        <v>55</v>
      </c>
      <c r="AC254" s="68" t="s">
        <v>55</v>
      </c>
      <c r="AD254" s="68" t="s">
        <v>1113</v>
      </c>
      <c r="AE254" s="68" t="s">
        <v>1114</v>
      </c>
      <c r="AF254" s="68" t="s">
        <v>917</v>
      </c>
      <c r="AG254" s="68" t="s">
        <v>1115</v>
      </c>
      <c r="AH254" s="68"/>
    </row>
    <row r="255" spans="1:34" s="49" customFormat="1" ht="58.5" customHeight="1">
      <c r="A255" s="67" t="s">
        <v>235</v>
      </c>
      <c r="B255" s="68" t="s">
        <v>1116</v>
      </c>
      <c r="C255" s="83" t="str">
        <f>VLOOKUP(B255,[1]Sheet1!$B$1:$C$246,2,0)</f>
        <v>新建水源、管道、增设消毒净化等辅助设施</v>
      </c>
      <c r="D255" s="68" t="s">
        <v>61</v>
      </c>
      <c r="E255" s="68" t="s">
        <v>1117</v>
      </c>
      <c r="F255" s="68" t="s">
        <v>50</v>
      </c>
      <c r="G255" s="68" t="s">
        <v>988</v>
      </c>
      <c r="H255" s="68" t="s">
        <v>989</v>
      </c>
      <c r="I255" s="68" t="s">
        <v>990</v>
      </c>
      <c r="J255" s="75">
        <f t="shared" si="28"/>
        <v>185.65</v>
      </c>
      <c r="K255" s="76">
        <f t="shared" si="29"/>
        <v>159</v>
      </c>
      <c r="L255" s="77">
        <v>159</v>
      </c>
      <c r="M255" s="77">
        <v>0</v>
      </c>
      <c r="N255" s="77">
        <v>0</v>
      </c>
      <c r="O255" s="77">
        <v>0</v>
      </c>
      <c r="P255" s="78">
        <v>0</v>
      </c>
      <c r="Q255" s="77"/>
      <c r="R255" s="77"/>
      <c r="S255" s="77"/>
      <c r="T255" s="77"/>
      <c r="U255" s="77"/>
      <c r="V255" s="77"/>
      <c r="W255" s="78">
        <v>26.65</v>
      </c>
      <c r="X255" s="68" t="s">
        <v>192</v>
      </c>
      <c r="Y255" s="68" t="s">
        <v>54</v>
      </c>
      <c r="Z255" s="68" t="s">
        <v>54</v>
      </c>
      <c r="AA255" s="68" t="s">
        <v>55</v>
      </c>
      <c r="AB255" s="68" t="s">
        <v>55</v>
      </c>
      <c r="AC255" s="68" t="s">
        <v>55</v>
      </c>
      <c r="AD255" s="68" t="s">
        <v>1118</v>
      </c>
      <c r="AE255" s="68" t="s">
        <v>1119</v>
      </c>
      <c r="AF255" s="68" t="s">
        <v>917</v>
      </c>
      <c r="AG255" s="68" t="s">
        <v>1120</v>
      </c>
      <c r="AH255" s="68"/>
    </row>
    <row r="256" spans="1:34" s="49" customFormat="1" ht="58.5" customHeight="1">
      <c r="A256" s="67" t="s">
        <v>242</v>
      </c>
      <c r="B256" s="68" t="s">
        <v>1121</v>
      </c>
      <c r="C256" s="83" t="str">
        <f>VLOOKUP(B256,[1]Sheet1!$B$1:$C$246,2,0)</f>
        <v>水厂、输配管道，增设消毒净化设施</v>
      </c>
      <c r="D256" s="68" t="s">
        <v>136</v>
      </c>
      <c r="E256" s="68" t="s">
        <v>542</v>
      </c>
      <c r="F256" s="68" t="s">
        <v>50</v>
      </c>
      <c r="G256" s="68" t="s">
        <v>988</v>
      </c>
      <c r="H256" s="68" t="s">
        <v>989</v>
      </c>
      <c r="I256" s="68" t="s">
        <v>990</v>
      </c>
      <c r="J256" s="75">
        <f t="shared" si="28"/>
        <v>611.55999999999995</v>
      </c>
      <c r="K256" s="76">
        <f t="shared" si="29"/>
        <v>202</v>
      </c>
      <c r="L256" s="77">
        <v>202</v>
      </c>
      <c r="M256" s="77">
        <v>0</v>
      </c>
      <c r="N256" s="77">
        <v>0</v>
      </c>
      <c r="O256" s="77">
        <v>0</v>
      </c>
      <c r="P256" s="78">
        <v>100</v>
      </c>
      <c r="Q256" s="77"/>
      <c r="R256" s="77"/>
      <c r="S256" s="77"/>
      <c r="T256" s="77"/>
      <c r="U256" s="77"/>
      <c r="V256" s="77"/>
      <c r="W256" s="78">
        <v>309.56</v>
      </c>
      <c r="X256" s="68" t="s">
        <v>192</v>
      </c>
      <c r="Y256" s="68" t="s">
        <v>54</v>
      </c>
      <c r="Z256" s="68" t="s">
        <v>54</v>
      </c>
      <c r="AA256" s="68" t="s">
        <v>55</v>
      </c>
      <c r="AB256" s="68" t="s">
        <v>55</v>
      </c>
      <c r="AC256" s="68" t="s">
        <v>55</v>
      </c>
      <c r="AD256" s="68" t="s">
        <v>1122</v>
      </c>
      <c r="AE256" s="68" t="s">
        <v>1123</v>
      </c>
      <c r="AF256" s="68" t="s">
        <v>917</v>
      </c>
      <c r="AG256" s="68" t="s">
        <v>1124</v>
      </c>
      <c r="AH256" s="68"/>
    </row>
    <row r="257" spans="1:34" s="49" customFormat="1" ht="58.5" customHeight="1">
      <c r="A257" s="67" t="s">
        <v>249</v>
      </c>
      <c r="B257" s="68" t="s">
        <v>1125</v>
      </c>
      <c r="C257" s="83" t="str">
        <f>VLOOKUP(B257,[1]Sheet1!$B$1:$C$246,2,0)</f>
        <v>消毒房、消毒设备、管道、低压线路</v>
      </c>
      <c r="D257" s="68" t="s">
        <v>48</v>
      </c>
      <c r="E257" s="68" t="s">
        <v>1126</v>
      </c>
      <c r="F257" s="68" t="s">
        <v>50</v>
      </c>
      <c r="G257" s="68" t="s">
        <v>988</v>
      </c>
      <c r="H257" s="68" t="s">
        <v>989</v>
      </c>
      <c r="I257" s="68" t="s">
        <v>990</v>
      </c>
      <c r="J257" s="75">
        <f t="shared" si="28"/>
        <v>34.03</v>
      </c>
      <c r="K257" s="76">
        <f t="shared" si="29"/>
        <v>28</v>
      </c>
      <c r="L257" s="77">
        <v>0</v>
      </c>
      <c r="M257" s="77">
        <v>0</v>
      </c>
      <c r="N257" s="77">
        <v>28</v>
      </c>
      <c r="O257" s="77">
        <v>0</v>
      </c>
      <c r="P257" s="78">
        <v>0</v>
      </c>
      <c r="Q257" s="77"/>
      <c r="R257" s="77"/>
      <c r="S257" s="77"/>
      <c r="T257" s="77"/>
      <c r="U257" s="77"/>
      <c r="V257" s="77"/>
      <c r="W257" s="78">
        <v>6.03</v>
      </c>
      <c r="X257" s="68" t="s">
        <v>192</v>
      </c>
      <c r="Y257" s="68" t="s">
        <v>54</v>
      </c>
      <c r="Z257" s="68" t="s">
        <v>54</v>
      </c>
      <c r="AA257" s="68" t="s">
        <v>55</v>
      </c>
      <c r="AB257" s="68" t="s">
        <v>55</v>
      </c>
      <c r="AC257" s="68" t="s">
        <v>55</v>
      </c>
      <c r="AD257" s="68" t="s">
        <v>1127</v>
      </c>
      <c r="AE257" s="68" t="s">
        <v>1128</v>
      </c>
      <c r="AF257" s="68" t="s">
        <v>917</v>
      </c>
      <c r="AG257" s="68" t="s">
        <v>1129</v>
      </c>
      <c r="AH257" s="68"/>
    </row>
    <row r="258" spans="1:34" s="49" customFormat="1" ht="58.5" customHeight="1">
      <c r="A258" s="67" t="s">
        <v>256</v>
      </c>
      <c r="B258" s="68" t="s">
        <v>1130</v>
      </c>
      <c r="C258" s="83" t="str">
        <f>VLOOKUP(B258,[1]Sheet1!$B$1:$C$246,2,0)</f>
        <v>新建水源、水厂、管道、增设消毒净化及辅助设施，</v>
      </c>
      <c r="D258" s="68" t="s">
        <v>61</v>
      </c>
      <c r="E258" s="68" t="s">
        <v>1131</v>
      </c>
      <c r="F258" s="68" t="s">
        <v>50</v>
      </c>
      <c r="G258" s="68" t="s">
        <v>988</v>
      </c>
      <c r="H258" s="68" t="s">
        <v>989</v>
      </c>
      <c r="I258" s="68" t="s">
        <v>990</v>
      </c>
      <c r="J258" s="75">
        <f t="shared" si="28"/>
        <v>82.43</v>
      </c>
      <c r="K258" s="76">
        <f t="shared" si="29"/>
        <v>78</v>
      </c>
      <c r="L258" s="77">
        <v>0</v>
      </c>
      <c r="M258" s="77">
        <v>0</v>
      </c>
      <c r="N258" s="77">
        <v>78</v>
      </c>
      <c r="O258" s="77">
        <v>0</v>
      </c>
      <c r="P258" s="78">
        <v>0</v>
      </c>
      <c r="Q258" s="77"/>
      <c r="R258" s="77"/>
      <c r="S258" s="77"/>
      <c r="T258" s="77"/>
      <c r="U258" s="77"/>
      <c r="V258" s="77"/>
      <c r="W258" s="78">
        <v>4.43</v>
      </c>
      <c r="X258" s="68" t="s">
        <v>192</v>
      </c>
      <c r="Y258" s="68" t="s">
        <v>54</v>
      </c>
      <c r="Z258" s="68" t="s">
        <v>54</v>
      </c>
      <c r="AA258" s="68" t="s">
        <v>55</v>
      </c>
      <c r="AB258" s="68" t="s">
        <v>55</v>
      </c>
      <c r="AC258" s="68" t="s">
        <v>55</v>
      </c>
      <c r="AD258" s="68" t="s">
        <v>1132</v>
      </c>
      <c r="AE258" s="68" t="s">
        <v>1133</v>
      </c>
      <c r="AF258" s="68" t="s">
        <v>917</v>
      </c>
      <c r="AG258" s="68" t="s">
        <v>1134</v>
      </c>
      <c r="AH258" s="68"/>
    </row>
    <row r="259" spans="1:34" s="49" customFormat="1" ht="58.5" customHeight="1">
      <c r="A259" s="67" t="s">
        <v>263</v>
      </c>
      <c r="B259" s="68" t="s">
        <v>1135</v>
      </c>
      <c r="C259" s="83" t="str">
        <f>VLOOKUP(B259,[1]Sheet1!$B$1:$C$246,2,0)</f>
        <v>新建水源、管道、增设消毒设施</v>
      </c>
      <c r="D259" s="68" t="s">
        <v>48</v>
      </c>
      <c r="E259" s="68" t="s">
        <v>1136</v>
      </c>
      <c r="F259" s="68" t="s">
        <v>50</v>
      </c>
      <c r="G259" s="68" t="s">
        <v>988</v>
      </c>
      <c r="H259" s="68" t="s">
        <v>989</v>
      </c>
      <c r="I259" s="68" t="s">
        <v>990</v>
      </c>
      <c r="J259" s="75">
        <f t="shared" si="28"/>
        <v>68.44</v>
      </c>
      <c r="K259" s="76">
        <f t="shared" si="29"/>
        <v>68</v>
      </c>
      <c r="L259" s="77">
        <v>0</v>
      </c>
      <c r="M259" s="77">
        <v>0</v>
      </c>
      <c r="N259" s="77">
        <v>68</v>
      </c>
      <c r="O259" s="77">
        <v>0</v>
      </c>
      <c r="P259" s="78">
        <v>0</v>
      </c>
      <c r="Q259" s="77"/>
      <c r="R259" s="77"/>
      <c r="S259" s="77"/>
      <c r="T259" s="77"/>
      <c r="U259" s="77"/>
      <c r="V259" s="77"/>
      <c r="W259" s="78">
        <v>0.44</v>
      </c>
      <c r="X259" s="68" t="s">
        <v>192</v>
      </c>
      <c r="Y259" s="68" t="s">
        <v>54</v>
      </c>
      <c r="Z259" s="68" t="s">
        <v>54</v>
      </c>
      <c r="AA259" s="68" t="s">
        <v>55</v>
      </c>
      <c r="AB259" s="68" t="s">
        <v>55</v>
      </c>
      <c r="AC259" s="68" t="s">
        <v>55</v>
      </c>
      <c r="AD259" s="68" t="s">
        <v>1137</v>
      </c>
      <c r="AE259" s="68" t="s">
        <v>1090</v>
      </c>
      <c r="AF259" s="68" t="s">
        <v>917</v>
      </c>
      <c r="AG259" s="68" t="s">
        <v>1138</v>
      </c>
      <c r="AH259" s="68"/>
    </row>
    <row r="260" spans="1:34" s="49" customFormat="1" ht="58.5" customHeight="1">
      <c r="A260" s="67" t="s">
        <v>270</v>
      </c>
      <c r="B260" s="68" t="s">
        <v>1139</v>
      </c>
      <c r="C260" s="83" t="str">
        <f>VLOOKUP(B260,[1]Sheet1!$B$1:$C$246,2,0)</f>
        <v>管道、增设消毒设施，水源维护。</v>
      </c>
      <c r="D260" s="68" t="s">
        <v>48</v>
      </c>
      <c r="E260" s="68" t="s">
        <v>265</v>
      </c>
      <c r="F260" s="68" t="s">
        <v>50</v>
      </c>
      <c r="G260" s="68" t="s">
        <v>988</v>
      </c>
      <c r="H260" s="68" t="s">
        <v>989</v>
      </c>
      <c r="I260" s="68" t="s">
        <v>990</v>
      </c>
      <c r="J260" s="75">
        <f t="shared" si="28"/>
        <v>70.709999999999994</v>
      </c>
      <c r="K260" s="76">
        <f t="shared" si="29"/>
        <v>50</v>
      </c>
      <c r="L260" s="77">
        <v>0</v>
      </c>
      <c r="M260" s="77">
        <v>0</v>
      </c>
      <c r="N260" s="77">
        <v>50</v>
      </c>
      <c r="O260" s="77">
        <v>0</v>
      </c>
      <c r="P260" s="78">
        <v>0</v>
      </c>
      <c r="Q260" s="77"/>
      <c r="R260" s="77"/>
      <c r="S260" s="77"/>
      <c r="T260" s="77"/>
      <c r="U260" s="77"/>
      <c r="V260" s="77"/>
      <c r="W260" s="78">
        <v>20.71</v>
      </c>
      <c r="X260" s="68" t="s">
        <v>192</v>
      </c>
      <c r="Y260" s="68" t="s">
        <v>54</v>
      </c>
      <c r="Z260" s="68" t="s">
        <v>54</v>
      </c>
      <c r="AA260" s="68" t="s">
        <v>55</v>
      </c>
      <c r="AB260" s="68" t="s">
        <v>55</v>
      </c>
      <c r="AC260" s="68" t="s">
        <v>55</v>
      </c>
      <c r="AD260" s="68" t="s">
        <v>1140</v>
      </c>
      <c r="AE260" s="68" t="s">
        <v>1141</v>
      </c>
      <c r="AF260" s="68" t="s">
        <v>917</v>
      </c>
      <c r="AG260" s="68" t="s">
        <v>1142</v>
      </c>
      <c r="AH260" s="68"/>
    </row>
    <row r="261" spans="1:34" s="49" customFormat="1" ht="58.5" customHeight="1">
      <c r="A261" s="67" t="s">
        <v>275</v>
      </c>
      <c r="B261" s="68" t="s">
        <v>1143</v>
      </c>
      <c r="C261" s="83" t="str">
        <f>VLOOKUP(B261,[1]Sheet1!$B$1:$C$246,2,0)</f>
        <v>新建水源、管道、增设消毒净化设施</v>
      </c>
      <c r="D261" s="68" t="s">
        <v>74</v>
      </c>
      <c r="E261" s="68" t="s">
        <v>1144</v>
      </c>
      <c r="F261" s="68" t="s">
        <v>50</v>
      </c>
      <c r="G261" s="68" t="s">
        <v>988</v>
      </c>
      <c r="H261" s="68" t="s">
        <v>989</v>
      </c>
      <c r="I261" s="68" t="s">
        <v>990</v>
      </c>
      <c r="J261" s="75">
        <f t="shared" si="28"/>
        <v>50.46</v>
      </c>
      <c r="K261" s="76">
        <f t="shared" si="29"/>
        <v>40</v>
      </c>
      <c r="L261" s="77">
        <v>0</v>
      </c>
      <c r="M261" s="77">
        <v>0</v>
      </c>
      <c r="N261" s="77">
        <v>40</v>
      </c>
      <c r="O261" s="77">
        <v>0</v>
      </c>
      <c r="P261" s="78">
        <v>0</v>
      </c>
      <c r="Q261" s="77"/>
      <c r="R261" s="77"/>
      <c r="S261" s="77"/>
      <c r="T261" s="77"/>
      <c r="U261" s="77"/>
      <c r="V261" s="77"/>
      <c r="W261" s="78">
        <v>10.46</v>
      </c>
      <c r="X261" s="68" t="s">
        <v>192</v>
      </c>
      <c r="Y261" s="68" t="s">
        <v>54</v>
      </c>
      <c r="Z261" s="68" t="s">
        <v>54</v>
      </c>
      <c r="AA261" s="68" t="s">
        <v>55</v>
      </c>
      <c r="AB261" s="68" t="s">
        <v>55</v>
      </c>
      <c r="AC261" s="68" t="s">
        <v>55</v>
      </c>
      <c r="AD261" s="68" t="s">
        <v>1145</v>
      </c>
      <c r="AE261" s="68" t="s">
        <v>1146</v>
      </c>
      <c r="AF261" s="68" t="s">
        <v>917</v>
      </c>
      <c r="AG261" s="68" t="s">
        <v>1147</v>
      </c>
      <c r="AH261" s="68"/>
    </row>
    <row r="262" spans="1:34" s="49" customFormat="1" ht="58.5" customHeight="1">
      <c r="A262" s="67" t="s">
        <v>282</v>
      </c>
      <c r="B262" s="68" t="s">
        <v>1148</v>
      </c>
      <c r="C262" s="83" t="str">
        <f>VLOOKUP(B262,[1]Sheet1!$B$1:$C$246,2,0)</f>
        <v>新建水源、水厂管道、增设消毒净化设施</v>
      </c>
      <c r="D262" s="68" t="s">
        <v>74</v>
      </c>
      <c r="E262" s="68" t="s">
        <v>1144</v>
      </c>
      <c r="F262" s="68" t="s">
        <v>50</v>
      </c>
      <c r="G262" s="68" t="s">
        <v>988</v>
      </c>
      <c r="H262" s="68" t="s">
        <v>989</v>
      </c>
      <c r="I262" s="68" t="s">
        <v>990</v>
      </c>
      <c r="J262" s="75">
        <f t="shared" si="28"/>
        <v>145.12</v>
      </c>
      <c r="K262" s="76">
        <f t="shared" si="29"/>
        <v>135</v>
      </c>
      <c r="L262" s="77">
        <v>0</v>
      </c>
      <c r="M262" s="77">
        <v>0</v>
      </c>
      <c r="N262" s="77">
        <v>135</v>
      </c>
      <c r="O262" s="77">
        <v>0</v>
      </c>
      <c r="P262" s="78">
        <v>0</v>
      </c>
      <c r="Q262" s="77"/>
      <c r="R262" s="77"/>
      <c r="S262" s="77"/>
      <c r="T262" s="77"/>
      <c r="U262" s="77"/>
      <c r="V262" s="77"/>
      <c r="W262" s="78">
        <v>10.119999999999999</v>
      </c>
      <c r="X262" s="68" t="s">
        <v>192</v>
      </c>
      <c r="Y262" s="68" t="s">
        <v>54</v>
      </c>
      <c r="Z262" s="68" t="s">
        <v>54</v>
      </c>
      <c r="AA262" s="68" t="s">
        <v>55</v>
      </c>
      <c r="AB262" s="68" t="s">
        <v>55</v>
      </c>
      <c r="AC262" s="68" t="s">
        <v>55</v>
      </c>
      <c r="AD262" s="68" t="s">
        <v>1149</v>
      </c>
      <c r="AE262" s="68" t="s">
        <v>1150</v>
      </c>
      <c r="AF262" s="68" t="s">
        <v>917</v>
      </c>
      <c r="AG262" s="68" t="s">
        <v>1151</v>
      </c>
      <c r="AH262" s="68"/>
    </row>
    <row r="263" spans="1:34" s="49" customFormat="1" ht="75" customHeight="1">
      <c r="A263" s="67" t="s">
        <v>289</v>
      </c>
      <c r="B263" s="68" t="s">
        <v>1152</v>
      </c>
      <c r="C263" s="83" t="str">
        <f>VLOOKUP(B263,[1]Sheet1!$B$1:$C$246,2,0)</f>
        <v>新建水源、管道、增设消毒净化设施</v>
      </c>
      <c r="D263" s="68" t="s">
        <v>74</v>
      </c>
      <c r="E263" s="68" t="s">
        <v>1153</v>
      </c>
      <c r="F263" s="68" t="s">
        <v>50</v>
      </c>
      <c r="G263" s="68" t="s">
        <v>988</v>
      </c>
      <c r="H263" s="68" t="s">
        <v>989</v>
      </c>
      <c r="I263" s="68" t="s">
        <v>990</v>
      </c>
      <c r="J263" s="75">
        <f t="shared" si="28"/>
        <v>178.74</v>
      </c>
      <c r="K263" s="76">
        <f t="shared" si="29"/>
        <v>140</v>
      </c>
      <c r="L263" s="77">
        <v>0</v>
      </c>
      <c r="M263" s="77">
        <v>0</v>
      </c>
      <c r="N263" s="77">
        <v>140</v>
      </c>
      <c r="O263" s="77">
        <v>0</v>
      </c>
      <c r="P263" s="78">
        <v>0</v>
      </c>
      <c r="Q263" s="77"/>
      <c r="R263" s="77"/>
      <c r="S263" s="77"/>
      <c r="T263" s="77"/>
      <c r="U263" s="77"/>
      <c r="V263" s="77"/>
      <c r="W263" s="78">
        <v>38.74</v>
      </c>
      <c r="X263" s="68" t="s">
        <v>192</v>
      </c>
      <c r="Y263" s="68" t="s">
        <v>54</v>
      </c>
      <c r="Z263" s="68" t="s">
        <v>54</v>
      </c>
      <c r="AA263" s="68" t="s">
        <v>55</v>
      </c>
      <c r="AB263" s="68" t="s">
        <v>55</v>
      </c>
      <c r="AC263" s="68" t="s">
        <v>55</v>
      </c>
      <c r="AD263" s="68" t="s">
        <v>1154</v>
      </c>
      <c r="AE263" s="68" t="s">
        <v>1155</v>
      </c>
      <c r="AF263" s="68" t="s">
        <v>917</v>
      </c>
      <c r="AG263" s="68" t="s">
        <v>1156</v>
      </c>
      <c r="AH263" s="68"/>
    </row>
    <row r="264" spans="1:34" s="49" customFormat="1" ht="58.5" customHeight="1">
      <c r="A264" s="67" t="s">
        <v>295</v>
      </c>
      <c r="B264" s="68" t="s">
        <v>1157</v>
      </c>
      <c r="C264" s="83" t="str">
        <f>VLOOKUP(B264,[1]Sheet1!$B$1:$C$246,2,0)</f>
        <v>新建水源、管道、增设消毒设施，路面修复</v>
      </c>
      <c r="D264" s="68" t="s">
        <v>74</v>
      </c>
      <c r="E264" s="68" t="s">
        <v>1158</v>
      </c>
      <c r="F264" s="68" t="s">
        <v>50</v>
      </c>
      <c r="G264" s="68" t="s">
        <v>988</v>
      </c>
      <c r="H264" s="68" t="s">
        <v>989</v>
      </c>
      <c r="I264" s="68" t="s">
        <v>990</v>
      </c>
      <c r="J264" s="75">
        <f t="shared" si="28"/>
        <v>187.06</v>
      </c>
      <c r="K264" s="76">
        <f t="shared" si="29"/>
        <v>170</v>
      </c>
      <c r="L264" s="77">
        <v>0</v>
      </c>
      <c r="M264" s="77">
        <v>0</v>
      </c>
      <c r="N264" s="77">
        <v>170</v>
      </c>
      <c r="O264" s="77">
        <v>0</v>
      </c>
      <c r="P264" s="78">
        <v>0</v>
      </c>
      <c r="Q264" s="77"/>
      <c r="R264" s="77"/>
      <c r="S264" s="77"/>
      <c r="T264" s="77"/>
      <c r="U264" s="77"/>
      <c r="V264" s="77"/>
      <c r="W264" s="78">
        <v>17.059999999999999</v>
      </c>
      <c r="X264" s="68" t="s">
        <v>192</v>
      </c>
      <c r="Y264" s="68" t="s">
        <v>54</v>
      </c>
      <c r="Z264" s="68" t="s">
        <v>54</v>
      </c>
      <c r="AA264" s="68" t="s">
        <v>55</v>
      </c>
      <c r="AB264" s="68" t="s">
        <v>55</v>
      </c>
      <c r="AC264" s="68" t="s">
        <v>55</v>
      </c>
      <c r="AD264" s="68" t="s">
        <v>1159</v>
      </c>
      <c r="AE264" s="68" t="s">
        <v>1056</v>
      </c>
      <c r="AF264" s="68" t="s">
        <v>917</v>
      </c>
      <c r="AG264" s="68" t="s">
        <v>1160</v>
      </c>
      <c r="AH264" s="68"/>
    </row>
    <row r="265" spans="1:34" s="49" customFormat="1" ht="58.5" customHeight="1">
      <c r="A265" s="67" t="s">
        <v>300</v>
      </c>
      <c r="B265" s="68" t="s">
        <v>1161</v>
      </c>
      <c r="C265" s="83" t="e">
        <f>VLOOKUP(B265,[1]Sheet1!$B$1:$C$246,2,0)</f>
        <v>#N/A</v>
      </c>
      <c r="D265" s="68" t="s">
        <v>104</v>
      </c>
      <c r="E265" s="68" t="s">
        <v>277</v>
      </c>
      <c r="F265" s="68" t="s">
        <v>50</v>
      </c>
      <c r="G265" s="68" t="s">
        <v>988</v>
      </c>
      <c r="H265" s="68" t="s">
        <v>989</v>
      </c>
      <c r="I265" s="68" t="s">
        <v>990</v>
      </c>
      <c r="J265" s="75">
        <f t="shared" si="28"/>
        <v>161.01</v>
      </c>
      <c r="K265" s="76">
        <f t="shared" si="29"/>
        <v>150</v>
      </c>
      <c r="L265" s="77">
        <v>0</v>
      </c>
      <c r="M265" s="77">
        <v>0</v>
      </c>
      <c r="N265" s="77">
        <v>150</v>
      </c>
      <c r="O265" s="77">
        <v>0</v>
      </c>
      <c r="P265" s="78">
        <v>0</v>
      </c>
      <c r="Q265" s="77"/>
      <c r="R265" s="77"/>
      <c r="S265" s="77"/>
      <c r="T265" s="77"/>
      <c r="U265" s="77"/>
      <c r="V265" s="77"/>
      <c r="W265" s="78">
        <v>11.01</v>
      </c>
      <c r="X265" s="68" t="s">
        <v>192</v>
      </c>
      <c r="Y265" s="68" t="s">
        <v>54</v>
      </c>
      <c r="Z265" s="68" t="s">
        <v>54</v>
      </c>
      <c r="AA265" s="68" t="s">
        <v>55</v>
      </c>
      <c r="AB265" s="68" t="s">
        <v>55</v>
      </c>
      <c r="AC265" s="68" t="s">
        <v>55</v>
      </c>
      <c r="AD265" s="68" t="s">
        <v>1162</v>
      </c>
      <c r="AE265" s="68" t="s">
        <v>1163</v>
      </c>
      <c r="AF265" s="68" t="s">
        <v>917</v>
      </c>
      <c r="AG265" s="68" t="s">
        <v>1164</v>
      </c>
      <c r="AH265" s="68"/>
    </row>
    <row r="266" spans="1:34" s="49" customFormat="1" ht="58.5" customHeight="1">
      <c r="A266" s="67" t="s">
        <v>305</v>
      </c>
      <c r="B266" s="68" t="s">
        <v>1165</v>
      </c>
      <c r="C266" s="83" t="str">
        <f>VLOOKUP(B266,[1]Sheet1!$B$1:$C$246,2,0)</f>
        <v>新建水源、管道、增设消毒净化设施</v>
      </c>
      <c r="D266" s="68" t="s">
        <v>61</v>
      </c>
      <c r="E266" s="68" t="s">
        <v>100</v>
      </c>
      <c r="F266" s="68" t="s">
        <v>50</v>
      </c>
      <c r="G266" s="68" t="s">
        <v>988</v>
      </c>
      <c r="H266" s="68" t="s">
        <v>989</v>
      </c>
      <c r="I266" s="68" t="s">
        <v>990</v>
      </c>
      <c r="J266" s="75">
        <f t="shared" si="28"/>
        <v>196.53</v>
      </c>
      <c r="K266" s="76">
        <f t="shared" si="29"/>
        <v>70</v>
      </c>
      <c r="L266" s="77">
        <v>0</v>
      </c>
      <c r="M266" s="77">
        <v>0</v>
      </c>
      <c r="N266" s="77">
        <v>70</v>
      </c>
      <c r="O266" s="77">
        <v>0</v>
      </c>
      <c r="P266" s="78">
        <v>0</v>
      </c>
      <c r="Q266" s="77"/>
      <c r="R266" s="77"/>
      <c r="S266" s="77"/>
      <c r="T266" s="77"/>
      <c r="U266" s="77"/>
      <c r="V266" s="77"/>
      <c r="W266" s="78">
        <v>126.53</v>
      </c>
      <c r="X266" s="68" t="s">
        <v>192</v>
      </c>
      <c r="Y266" s="68" t="s">
        <v>54</v>
      </c>
      <c r="Z266" s="68" t="s">
        <v>54</v>
      </c>
      <c r="AA266" s="68" t="s">
        <v>55</v>
      </c>
      <c r="AB266" s="68" t="s">
        <v>55</v>
      </c>
      <c r="AC266" s="68" t="s">
        <v>55</v>
      </c>
      <c r="AD266" s="68" t="s">
        <v>1166</v>
      </c>
      <c r="AE266" s="68" t="s">
        <v>1167</v>
      </c>
      <c r="AF266" s="68" t="s">
        <v>917</v>
      </c>
      <c r="AG266" s="68" t="s">
        <v>1168</v>
      </c>
      <c r="AH266" s="68"/>
    </row>
    <row r="267" spans="1:34" s="49" customFormat="1" ht="58.5" customHeight="1">
      <c r="A267" s="67" t="s">
        <v>313</v>
      </c>
      <c r="B267" s="68" t="s">
        <v>1169</v>
      </c>
      <c r="C267" s="83" t="str">
        <f>VLOOKUP(B267,[1]Sheet1!$B$1:$C$246,2,0)</f>
        <v>新建水源、管道、增设消毒净化设施</v>
      </c>
      <c r="D267" s="68" t="s">
        <v>61</v>
      </c>
      <c r="E267" s="68" t="s">
        <v>62</v>
      </c>
      <c r="F267" s="68" t="s">
        <v>50</v>
      </c>
      <c r="G267" s="68" t="s">
        <v>988</v>
      </c>
      <c r="H267" s="68" t="s">
        <v>989</v>
      </c>
      <c r="I267" s="68" t="s">
        <v>990</v>
      </c>
      <c r="J267" s="75">
        <f t="shared" si="28"/>
        <v>178.72</v>
      </c>
      <c r="K267" s="76">
        <f t="shared" si="29"/>
        <v>17</v>
      </c>
      <c r="L267" s="77">
        <v>0</v>
      </c>
      <c r="M267" s="77">
        <v>0</v>
      </c>
      <c r="N267" s="77">
        <v>17</v>
      </c>
      <c r="O267" s="77">
        <v>0</v>
      </c>
      <c r="P267" s="78">
        <v>0</v>
      </c>
      <c r="Q267" s="77"/>
      <c r="R267" s="77"/>
      <c r="S267" s="77"/>
      <c r="T267" s="77"/>
      <c r="U267" s="77"/>
      <c r="V267" s="77"/>
      <c r="W267" s="78">
        <v>161.72</v>
      </c>
      <c r="X267" s="68" t="s">
        <v>192</v>
      </c>
      <c r="Y267" s="68" t="s">
        <v>54</v>
      </c>
      <c r="Z267" s="68" t="s">
        <v>54</v>
      </c>
      <c r="AA267" s="68" t="s">
        <v>55</v>
      </c>
      <c r="AB267" s="68" t="s">
        <v>55</v>
      </c>
      <c r="AC267" s="68" t="s">
        <v>55</v>
      </c>
      <c r="AD267" s="68" t="s">
        <v>1170</v>
      </c>
      <c r="AE267" s="68" t="s">
        <v>1171</v>
      </c>
      <c r="AF267" s="68" t="s">
        <v>917</v>
      </c>
      <c r="AG267" s="68" t="s">
        <v>1172</v>
      </c>
      <c r="AH267" s="68"/>
    </row>
    <row r="268" spans="1:34" s="49" customFormat="1" ht="58.5" customHeight="1">
      <c r="A268" s="67" t="s">
        <v>320</v>
      </c>
      <c r="B268" s="68" t="s">
        <v>1173</v>
      </c>
      <c r="C268" s="83" t="str">
        <f>VLOOKUP(B268,[1]Sheet1!$B$1:$C$246,2,0)</f>
        <v>新建水源、管道、增设消毒净设施</v>
      </c>
      <c r="D268" s="68" t="s">
        <v>61</v>
      </c>
      <c r="E268" s="68" t="s">
        <v>1174</v>
      </c>
      <c r="F268" s="68" t="s">
        <v>50</v>
      </c>
      <c r="G268" s="68" t="s">
        <v>988</v>
      </c>
      <c r="H268" s="68" t="s">
        <v>989</v>
      </c>
      <c r="I268" s="68" t="s">
        <v>990</v>
      </c>
      <c r="J268" s="75">
        <f t="shared" si="28"/>
        <v>136.44</v>
      </c>
      <c r="K268" s="76">
        <f t="shared" si="29"/>
        <v>13</v>
      </c>
      <c r="L268" s="77">
        <v>0</v>
      </c>
      <c r="M268" s="77">
        <v>0</v>
      </c>
      <c r="N268" s="77">
        <v>13</v>
      </c>
      <c r="O268" s="77">
        <v>0</v>
      </c>
      <c r="P268" s="78">
        <v>0</v>
      </c>
      <c r="Q268" s="77"/>
      <c r="R268" s="77"/>
      <c r="S268" s="77"/>
      <c r="T268" s="77"/>
      <c r="U268" s="77"/>
      <c r="V268" s="77"/>
      <c r="W268" s="78">
        <v>123.44</v>
      </c>
      <c r="X268" s="68" t="s">
        <v>192</v>
      </c>
      <c r="Y268" s="68" t="s">
        <v>54</v>
      </c>
      <c r="Z268" s="68" t="s">
        <v>54</v>
      </c>
      <c r="AA268" s="68" t="s">
        <v>55</v>
      </c>
      <c r="AB268" s="68" t="s">
        <v>55</v>
      </c>
      <c r="AC268" s="68" t="s">
        <v>55</v>
      </c>
      <c r="AD268" s="68" t="s">
        <v>1175</v>
      </c>
      <c r="AE268" s="68" t="s">
        <v>1176</v>
      </c>
      <c r="AF268" s="68" t="s">
        <v>917</v>
      </c>
      <c r="AG268" s="68" t="s">
        <v>1177</v>
      </c>
      <c r="AH268" s="68"/>
    </row>
    <row r="269" spans="1:34" s="49" customFormat="1" ht="58.5" customHeight="1">
      <c r="A269" s="67" t="s">
        <v>325</v>
      </c>
      <c r="B269" s="68" t="s">
        <v>1178</v>
      </c>
      <c r="C269" s="83" t="str">
        <f>VLOOKUP(B269,[1]Sheet1!$B$1:$C$246,2,0)</f>
        <v>新建水源、管道、增设消毒设施</v>
      </c>
      <c r="D269" s="68" t="s">
        <v>61</v>
      </c>
      <c r="E269" s="68" t="s">
        <v>1179</v>
      </c>
      <c r="F269" s="68" t="s">
        <v>50</v>
      </c>
      <c r="G269" s="68" t="s">
        <v>988</v>
      </c>
      <c r="H269" s="68" t="s">
        <v>989</v>
      </c>
      <c r="I269" s="68" t="s">
        <v>990</v>
      </c>
      <c r="J269" s="75">
        <f t="shared" si="28"/>
        <v>181.19</v>
      </c>
      <c r="K269" s="76">
        <f t="shared" si="29"/>
        <v>18</v>
      </c>
      <c r="L269" s="77">
        <v>0</v>
      </c>
      <c r="M269" s="77">
        <v>0</v>
      </c>
      <c r="N269" s="77">
        <v>18</v>
      </c>
      <c r="O269" s="77">
        <v>0</v>
      </c>
      <c r="P269" s="78">
        <v>0</v>
      </c>
      <c r="Q269" s="77"/>
      <c r="R269" s="77"/>
      <c r="S269" s="77"/>
      <c r="T269" s="77"/>
      <c r="U269" s="77"/>
      <c r="V269" s="77"/>
      <c r="W269" s="78">
        <v>163.19</v>
      </c>
      <c r="X269" s="68" t="s">
        <v>192</v>
      </c>
      <c r="Y269" s="68" t="s">
        <v>54</v>
      </c>
      <c r="Z269" s="68" t="s">
        <v>54</v>
      </c>
      <c r="AA269" s="68" t="s">
        <v>55</v>
      </c>
      <c r="AB269" s="68" t="s">
        <v>55</v>
      </c>
      <c r="AC269" s="68" t="s">
        <v>55</v>
      </c>
      <c r="AD269" s="68" t="s">
        <v>1180</v>
      </c>
      <c r="AE269" s="68" t="s">
        <v>1181</v>
      </c>
      <c r="AF269" s="68" t="s">
        <v>917</v>
      </c>
      <c r="AG269" s="68" t="s">
        <v>1182</v>
      </c>
      <c r="AH269" s="68"/>
    </row>
    <row r="270" spans="1:34" s="49" customFormat="1" ht="58.5" customHeight="1">
      <c r="A270" s="67" t="s">
        <v>331</v>
      </c>
      <c r="B270" s="68" t="s">
        <v>1183</v>
      </c>
      <c r="C270" s="83" t="str">
        <f>VLOOKUP(B270,[1]Sheet1!$B$1:$C$246,2,0)</f>
        <v>改建水源、水厂、管道、增设消毒净化设施</v>
      </c>
      <c r="D270" s="68" t="s">
        <v>48</v>
      </c>
      <c r="E270" s="68" t="s">
        <v>284</v>
      </c>
      <c r="F270" s="68" t="s">
        <v>50</v>
      </c>
      <c r="G270" s="68" t="s">
        <v>988</v>
      </c>
      <c r="H270" s="68" t="s">
        <v>989</v>
      </c>
      <c r="I270" s="68" t="s">
        <v>990</v>
      </c>
      <c r="J270" s="75">
        <f t="shared" si="28"/>
        <v>131.31</v>
      </c>
      <c r="K270" s="76">
        <f t="shared" si="29"/>
        <v>13</v>
      </c>
      <c r="L270" s="77">
        <v>0</v>
      </c>
      <c r="M270" s="77">
        <v>0</v>
      </c>
      <c r="N270" s="77">
        <v>13</v>
      </c>
      <c r="O270" s="77">
        <v>0</v>
      </c>
      <c r="P270" s="78">
        <v>0</v>
      </c>
      <c r="Q270" s="77"/>
      <c r="R270" s="77"/>
      <c r="S270" s="77"/>
      <c r="T270" s="77"/>
      <c r="U270" s="77"/>
      <c r="V270" s="77"/>
      <c r="W270" s="78">
        <v>118.31</v>
      </c>
      <c r="X270" s="68" t="s">
        <v>192</v>
      </c>
      <c r="Y270" s="68" t="s">
        <v>54</v>
      </c>
      <c r="Z270" s="68" t="s">
        <v>54</v>
      </c>
      <c r="AA270" s="68" t="s">
        <v>55</v>
      </c>
      <c r="AB270" s="68" t="s">
        <v>55</v>
      </c>
      <c r="AC270" s="68" t="s">
        <v>55</v>
      </c>
      <c r="AD270" s="68" t="s">
        <v>1184</v>
      </c>
      <c r="AE270" s="68" t="s">
        <v>1185</v>
      </c>
      <c r="AF270" s="68" t="s">
        <v>917</v>
      </c>
      <c r="AG270" s="68" t="s">
        <v>1186</v>
      </c>
      <c r="AH270" s="68"/>
    </row>
    <row r="271" spans="1:34" s="49" customFormat="1" ht="58.5" customHeight="1">
      <c r="A271" s="67" t="s">
        <v>337</v>
      </c>
      <c r="B271" s="68" t="s">
        <v>1187</v>
      </c>
      <c r="C271" s="83" t="str">
        <f>VLOOKUP(B271,[1]Sheet1!$B$1:$C$246,2,0)</f>
        <v>新建水源、管道、增设消毒净化设施</v>
      </c>
      <c r="D271" s="68" t="s">
        <v>74</v>
      </c>
      <c r="E271" s="68" t="s">
        <v>75</v>
      </c>
      <c r="F271" s="68" t="s">
        <v>50</v>
      </c>
      <c r="G271" s="68" t="s">
        <v>988</v>
      </c>
      <c r="H271" s="68" t="s">
        <v>989</v>
      </c>
      <c r="I271" s="68" t="s">
        <v>990</v>
      </c>
      <c r="J271" s="75">
        <f t="shared" si="28"/>
        <v>103.87</v>
      </c>
      <c r="K271" s="76">
        <f t="shared" si="29"/>
        <v>23</v>
      </c>
      <c r="L271" s="77">
        <v>0</v>
      </c>
      <c r="M271" s="77">
        <v>0</v>
      </c>
      <c r="N271" s="77">
        <v>23</v>
      </c>
      <c r="O271" s="77">
        <v>0</v>
      </c>
      <c r="P271" s="78">
        <v>0</v>
      </c>
      <c r="Q271" s="77"/>
      <c r="R271" s="77"/>
      <c r="S271" s="77"/>
      <c r="T271" s="77"/>
      <c r="U271" s="77"/>
      <c r="V271" s="77"/>
      <c r="W271" s="78">
        <v>80.87</v>
      </c>
      <c r="X271" s="68" t="s">
        <v>192</v>
      </c>
      <c r="Y271" s="68" t="s">
        <v>54</v>
      </c>
      <c r="Z271" s="68" t="s">
        <v>54</v>
      </c>
      <c r="AA271" s="68" t="s">
        <v>55</v>
      </c>
      <c r="AB271" s="68" t="s">
        <v>55</v>
      </c>
      <c r="AC271" s="68" t="s">
        <v>55</v>
      </c>
      <c r="AD271" s="68" t="s">
        <v>1188</v>
      </c>
      <c r="AE271" s="68" t="s">
        <v>1189</v>
      </c>
      <c r="AF271" s="68" t="s">
        <v>917</v>
      </c>
      <c r="AG271" s="68" t="s">
        <v>1190</v>
      </c>
      <c r="AH271" s="68"/>
    </row>
    <row r="272" spans="1:34" s="49" customFormat="1" ht="58.5" customHeight="1">
      <c r="A272" s="67" t="s">
        <v>340</v>
      </c>
      <c r="B272" s="68" t="s">
        <v>1191</v>
      </c>
      <c r="C272" s="83" t="s">
        <v>1192</v>
      </c>
      <c r="D272" s="68" t="s">
        <v>104</v>
      </c>
      <c r="E272" s="68" t="s">
        <v>277</v>
      </c>
      <c r="F272" s="68" t="s">
        <v>50</v>
      </c>
      <c r="G272" s="68" t="s">
        <v>988</v>
      </c>
      <c r="H272" s="68" t="s">
        <v>989</v>
      </c>
      <c r="I272" s="68" t="s">
        <v>990</v>
      </c>
      <c r="J272" s="75">
        <f t="shared" si="28"/>
        <v>204.52</v>
      </c>
      <c r="K272" s="76">
        <f t="shared" si="29"/>
        <v>184</v>
      </c>
      <c r="L272" s="77">
        <v>0</v>
      </c>
      <c r="M272" s="77">
        <v>0</v>
      </c>
      <c r="N272" s="77">
        <v>184</v>
      </c>
      <c r="O272" s="77">
        <v>0</v>
      </c>
      <c r="P272" s="78">
        <v>0</v>
      </c>
      <c r="Q272" s="77"/>
      <c r="R272" s="77"/>
      <c r="S272" s="77"/>
      <c r="T272" s="77"/>
      <c r="U272" s="77"/>
      <c r="V272" s="77"/>
      <c r="W272" s="78">
        <v>20.52</v>
      </c>
      <c r="X272" s="68" t="s">
        <v>192</v>
      </c>
      <c r="Y272" s="68" t="s">
        <v>54</v>
      </c>
      <c r="Z272" s="68" t="s">
        <v>54</v>
      </c>
      <c r="AA272" s="68" t="s">
        <v>55</v>
      </c>
      <c r="AB272" s="68" t="s">
        <v>55</v>
      </c>
      <c r="AC272" s="68" t="s">
        <v>55</v>
      </c>
      <c r="AD272" s="68" t="s">
        <v>1193</v>
      </c>
      <c r="AE272" s="68" t="s">
        <v>1194</v>
      </c>
      <c r="AF272" s="68" t="s">
        <v>917</v>
      </c>
      <c r="AG272" s="68" t="s">
        <v>1195</v>
      </c>
      <c r="AH272" s="68"/>
    </row>
    <row r="273" spans="1:34" s="49" customFormat="1" ht="58.5" customHeight="1">
      <c r="A273" s="67" t="s">
        <v>345</v>
      </c>
      <c r="B273" s="68" t="s">
        <v>1196</v>
      </c>
      <c r="C273" s="83" t="str">
        <f>VLOOKUP(B273,[1]Sheet1!$B$1:$C$246,2,0)</f>
        <v>改建水源、水厂、管道、增设消毒净化设施</v>
      </c>
      <c r="D273" s="68" t="s">
        <v>48</v>
      </c>
      <c r="E273" s="68" t="s">
        <v>433</v>
      </c>
      <c r="F273" s="68" t="s">
        <v>50</v>
      </c>
      <c r="G273" s="68" t="s">
        <v>988</v>
      </c>
      <c r="H273" s="68" t="s">
        <v>989</v>
      </c>
      <c r="I273" s="68" t="s">
        <v>990</v>
      </c>
      <c r="J273" s="75">
        <f t="shared" si="28"/>
        <v>123.01</v>
      </c>
      <c r="K273" s="76">
        <f t="shared" si="29"/>
        <v>123</v>
      </c>
      <c r="L273" s="77">
        <v>0</v>
      </c>
      <c r="M273" s="77">
        <v>0</v>
      </c>
      <c r="N273" s="77">
        <v>123</v>
      </c>
      <c r="O273" s="77">
        <v>0</v>
      </c>
      <c r="P273" s="78">
        <v>0</v>
      </c>
      <c r="Q273" s="77"/>
      <c r="R273" s="77"/>
      <c r="S273" s="77"/>
      <c r="T273" s="77"/>
      <c r="U273" s="77"/>
      <c r="V273" s="77"/>
      <c r="W273" s="78">
        <v>0.01</v>
      </c>
      <c r="X273" s="68" t="s">
        <v>192</v>
      </c>
      <c r="Y273" s="68" t="s">
        <v>54</v>
      </c>
      <c r="Z273" s="68" t="s">
        <v>54</v>
      </c>
      <c r="AA273" s="68" t="s">
        <v>55</v>
      </c>
      <c r="AB273" s="68" t="s">
        <v>55</v>
      </c>
      <c r="AC273" s="68" t="s">
        <v>55</v>
      </c>
      <c r="AD273" s="68" t="s">
        <v>1197</v>
      </c>
      <c r="AE273" s="68" t="s">
        <v>1198</v>
      </c>
      <c r="AF273" s="68" t="s">
        <v>917</v>
      </c>
      <c r="AG273" s="68" t="s">
        <v>1199</v>
      </c>
      <c r="AH273" s="68"/>
    </row>
    <row r="274" spans="1:34" s="49" customFormat="1" ht="58.5" customHeight="1">
      <c r="A274" s="67" t="s">
        <v>351</v>
      </c>
      <c r="B274" s="68" t="s">
        <v>1200</v>
      </c>
      <c r="C274" s="83" t="s">
        <v>1201</v>
      </c>
      <c r="D274" s="68" t="s">
        <v>113</v>
      </c>
      <c r="E274" s="68" t="s">
        <v>114</v>
      </c>
      <c r="F274" s="68" t="s">
        <v>50</v>
      </c>
      <c r="G274" s="68" t="s">
        <v>988</v>
      </c>
      <c r="H274" s="68" t="s">
        <v>989</v>
      </c>
      <c r="I274" s="68" t="s">
        <v>990</v>
      </c>
      <c r="J274" s="75">
        <f t="shared" si="28"/>
        <v>82.71</v>
      </c>
      <c r="K274" s="76">
        <f t="shared" si="29"/>
        <v>82</v>
      </c>
      <c r="L274" s="77">
        <v>0</v>
      </c>
      <c r="M274" s="77">
        <v>0</v>
      </c>
      <c r="N274" s="77">
        <v>82</v>
      </c>
      <c r="O274" s="77">
        <v>0</v>
      </c>
      <c r="P274" s="78">
        <v>0</v>
      </c>
      <c r="Q274" s="77"/>
      <c r="R274" s="77"/>
      <c r="S274" s="77"/>
      <c r="T274" s="77"/>
      <c r="U274" s="77"/>
      <c r="V274" s="77"/>
      <c r="W274" s="78">
        <v>0.71</v>
      </c>
      <c r="X274" s="68" t="s">
        <v>192</v>
      </c>
      <c r="Y274" s="68" t="s">
        <v>54</v>
      </c>
      <c r="Z274" s="68" t="s">
        <v>54</v>
      </c>
      <c r="AA274" s="68" t="s">
        <v>55</v>
      </c>
      <c r="AB274" s="68" t="s">
        <v>55</v>
      </c>
      <c r="AC274" s="68" t="s">
        <v>55</v>
      </c>
      <c r="AD274" s="68" t="s">
        <v>1202</v>
      </c>
      <c r="AE274" s="68" t="s">
        <v>1203</v>
      </c>
      <c r="AF274" s="68" t="s">
        <v>917</v>
      </c>
      <c r="AG274" s="68" t="s">
        <v>1204</v>
      </c>
      <c r="AH274" s="68"/>
    </row>
    <row r="275" spans="1:34" s="49" customFormat="1" ht="58.5" customHeight="1">
      <c r="A275" s="67" t="s">
        <v>355</v>
      </c>
      <c r="B275" s="68" t="s">
        <v>1205</v>
      </c>
      <c r="C275" s="83" t="str">
        <f>VLOOKUP(B275,[1]Sheet1!$B$1:$C$246,2,0)</f>
        <v>改建水源、管道、增设消毒净化设施</v>
      </c>
      <c r="D275" s="68" t="s">
        <v>113</v>
      </c>
      <c r="E275" s="68" t="s">
        <v>114</v>
      </c>
      <c r="F275" s="68" t="s">
        <v>50</v>
      </c>
      <c r="G275" s="68" t="s">
        <v>988</v>
      </c>
      <c r="H275" s="68" t="s">
        <v>989</v>
      </c>
      <c r="I275" s="68" t="s">
        <v>990</v>
      </c>
      <c r="J275" s="75">
        <f t="shared" si="28"/>
        <v>206.98</v>
      </c>
      <c r="K275" s="76">
        <f t="shared" si="29"/>
        <v>160</v>
      </c>
      <c r="L275" s="77">
        <v>0</v>
      </c>
      <c r="M275" s="77">
        <v>0</v>
      </c>
      <c r="N275" s="77">
        <v>160</v>
      </c>
      <c r="O275" s="77">
        <v>0</v>
      </c>
      <c r="P275" s="78">
        <v>0</v>
      </c>
      <c r="Q275" s="77"/>
      <c r="R275" s="77"/>
      <c r="S275" s="77"/>
      <c r="T275" s="77"/>
      <c r="U275" s="77"/>
      <c r="V275" s="77"/>
      <c r="W275" s="78">
        <v>46.98</v>
      </c>
      <c r="X275" s="68" t="s">
        <v>192</v>
      </c>
      <c r="Y275" s="68" t="s">
        <v>54</v>
      </c>
      <c r="Z275" s="68" t="s">
        <v>54</v>
      </c>
      <c r="AA275" s="68" t="s">
        <v>55</v>
      </c>
      <c r="AB275" s="68" t="s">
        <v>55</v>
      </c>
      <c r="AC275" s="68" t="s">
        <v>55</v>
      </c>
      <c r="AD275" s="68" t="s">
        <v>1206</v>
      </c>
      <c r="AE275" s="68" t="s">
        <v>1207</v>
      </c>
      <c r="AF275" s="68" t="s">
        <v>917</v>
      </c>
      <c r="AG275" s="68" t="s">
        <v>1208</v>
      </c>
      <c r="AH275" s="68"/>
    </row>
    <row r="276" spans="1:34" s="49" customFormat="1" ht="58.5" customHeight="1">
      <c r="A276" s="67" t="s">
        <v>361</v>
      </c>
      <c r="B276" s="68" t="s">
        <v>1209</v>
      </c>
      <c r="C276" s="83" t="str">
        <f>VLOOKUP(B276,[1]Sheet1!$B$1:$C$246,2,0)</f>
        <v>改建水源、水厂、管道、增设消毒净化设施</v>
      </c>
      <c r="D276" s="68" t="s">
        <v>113</v>
      </c>
      <c r="E276" s="68" t="s">
        <v>114</v>
      </c>
      <c r="F276" s="68" t="s">
        <v>50</v>
      </c>
      <c r="G276" s="68" t="s">
        <v>988</v>
      </c>
      <c r="H276" s="68" t="s">
        <v>989</v>
      </c>
      <c r="I276" s="68" t="s">
        <v>990</v>
      </c>
      <c r="J276" s="75">
        <f t="shared" si="28"/>
        <v>225.47</v>
      </c>
      <c r="K276" s="76">
        <f t="shared" si="29"/>
        <v>150</v>
      </c>
      <c r="L276" s="77">
        <v>0</v>
      </c>
      <c r="M276" s="77">
        <v>0</v>
      </c>
      <c r="N276" s="77">
        <v>150</v>
      </c>
      <c r="O276" s="77">
        <v>0</v>
      </c>
      <c r="P276" s="78">
        <v>0</v>
      </c>
      <c r="Q276" s="77"/>
      <c r="R276" s="77"/>
      <c r="S276" s="77"/>
      <c r="T276" s="77"/>
      <c r="U276" s="77"/>
      <c r="V276" s="77"/>
      <c r="W276" s="78">
        <v>75.47</v>
      </c>
      <c r="X276" s="68" t="s">
        <v>192</v>
      </c>
      <c r="Y276" s="68" t="s">
        <v>54</v>
      </c>
      <c r="Z276" s="68" t="s">
        <v>54</v>
      </c>
      <c r="AA276" s="68" t="s">
        <v>55</v>
      </c>
      <c r="AB276" s="68" t="s">
        <v>55</v>
      </c>
      <c r="AC276" s="68" t="s">
        <v>55</v>
      </c>
      <c r="AD276" s="68" t="s">
        <v>1210</v>
      </c>
      <c r="AE276" s="68" t="s">
        <v>1211</v>
      </c>
      <c r="AF276" s="68" t="s">
        <v>917</v>
      </c>
      <c r="AG276" s="68" t="s">
        <v>1212</v>
      </c>
      <c r="AH276" s="68"/>
    </row>
    <row r="277" spans="1:34" s="49" customFormat="1" ht="58.5" customHeight="1">
      <c r="A277" s="67" t="s">
        <v>365</v>
      </c>
      <c r="B277" s="68" t="s">
        <v>1213</v>
      </c>
      <c r="C277" s="83" t="str">
        <f>VLOOKUP(B277,[1]Sheet1!$B$1:$C$246,2,0)</f>
        <v>韩古庄村水源、管道、增设消毒净化设施</v>
      </c>
      <c r="D277" s="68" t="s">
        <v>136</v>
      </c>
      <c r="E277" s="68" t="s">
        <v>137</v>
      </c>
      <c r="F277" s="68" t="s">
        <v>50</v>
      </c>
      <c r="G277" s="68" t="s">
        <v>988</v>
      </c>
      <c r="H277" s="68" t="s">
        <v>989</v>
      </c>
      <c r="I277" s="68" t="s">
        <v>990</v>
      </c>
      <c r="J277" s="75">
        <f t="shared" si="28"/>
        <v>407.24</v>
      </c>
      <c r="K277" s="76">
        <f t="shared" si="29"/>
        <v>100</v>
      </c>
      <c r="L277" s="77">
        <v>0</v>
      </c>
      <c r="M277" s="77">
        <v>0</v>
      </c>
      <c r="N277" s="77">
        <v>100</v>
      </c>
      <c r="O277" s="77">
        <v>0</v>
      </c>
      <c r="P277" s="78">
        <v>100</v>
      </c>
      <c r="Q277" s="77"/>
      <c r="R277" s="77"/>
      <c r="S277" s="77"/>
      <c r="T277" s="77"/>
      <c r="U277" s="77"/>
      <c r="V277" s="77"/>
      <c r="W277" s="78">
        <v>207.24</v>
      </c>
      <c r="X277" s="68" t="s">
        <v>192</v>
      </c>
      <c r="Y277" s="68" t="s">
        <v>54</v>
      </c>
      <c r="Z277" s="68" t="s">
        <v>54</v>
      </c>
      <c r="AA277" s="68" t="s">
        <v>55</v>
      </c>
      <c r="AB277" s="68" t="s">
        <v>55</v>
      </c>
      <c r="AC277" s="68" t="s">
        <v>55</v>
      </c>
      <c r="AD277" s="68" t="s">
        <v>1214</v>
      </c>
      <c r="AE277" s="68" t="s">
        <v>1215</v>
      </c>
      <c r="AF277" s="68" t="s">
        <v>917</v>
      </c>
      <c r="AG277" s="68" t="s">
        <v>1216</v>
      </c>
      <c r="AH277" s="68"/>
    </row>
    <row r="278" spans="1:34" s="49" customFormat="1" ht="58.5" customHeight="1">
      <c r="A278" s="67" t="s">
        <v>372</v>
      </c>
      <c r="B278" s="68" t="s">
        <v>1217</v>
      </c>
      <c r="C278" s="83" t="str">
        <f>VLOOKUP(B278,[1]Sheet1!$B$1:$C$246,2,0)</f>
        <v>水源、管道、增设消毒净化设施、入户</v>
      </c>
      <c r="D278" s="68" t="s">
        <v>104</v>
      </c>
      <c r="E278" s="68" t="s">
        <v>1218</v>
      </c>
      <c r="F278" s="68" t="s">
        <v>50</v>
      </c>
      <c r="G278" s="68" t="s">
        <v>988</v>
      </c>
      <c r="H278" s="68" t="s">
        <v>989</v>
      </c>
      <c r="I278" s="68" t="s">
        <v>990</v>
      </c>
      <c r="J278" s="75">
        <f t="shared" si="28"/>
        <v>521.61</v>
      </c>
      <c r="K278" s="76">
        <f t="shared" si="29"/>
        <v>100</v>
      </c>
      <c r="L278" s="77">
        <v>0</v>
      </c>
      <c r="M278" s="77">
        <v>0</v>
      </c>
      <c r="N278" s="77">
        <v>100</v>
      </c>
      <c r="O278" s="77">
        <v>0</v>
      </c>
      <c r="P278" s="78">
        <v>390</v>
      </c>
      <c r="Q278" s="77"/>
      <c r="R278" s="77"/>
      <c r="S278" s="77"/>
      <c r="T278" s="77"/>
      <c r="U278" s="77"/>
      <c r="V278" s="77"/>
      <c r="W278" s="78">
        <v>31.61</v>
      </c>
      <c r="X278" s="68" t="s">
        <v>192</v>
      </c>
      <c r="Y278" s="68" t="s">
        <v>54</v>
      </c>
      <c r="Z278" s="68" t="s">
        <v>54</v>
      </c>
      <c r="AA278" s="68" t="s">
        <v>55</v>
      </c>
      <c r="AB278" s="68" t="s">
        <v>55</v>
      </c>
      <c r="AC278" s="68" t="s">
        <v>55</v>
      </c>
      <c r="AD278" s="68" t="s">
        <v>1219</v>
      </c>
      <c r="AE278" s="68" t="s">
        <v>1220</v>
      </c>
      <c r="AF278" s="68" t="s">
        <v>917</v>
      </c>
      <c r="AG278" s="68" t="s">
        <v>1221</v>
      </c>
      <c r="AH278" s="68"/>
    </row>
    <row r="279" spans="1:34" s="49" customFormat="1" ht="58.5" customHeight="1">
      <c r="A279" s="67" t="s">
        <v>378</v>
      </c>
      <c r="B279" s="68" t="s">
        <v>1222</v>
      </c>
      <c r="C279" s="83" t="str">
        <f>VLOOKUP(B279,[1]Sheet1!$B$1:$C$246,2,0)</f>
        <v>水源、管道、增设消毒净化设施、入户</v>
      </c>
      <c r="D279" s="68" t="s">
        <v>67</v>
      </c>
      <c r="E279" s="68" t="s">
        <v>1223</v>
      </c>
      <c r="F279" s="68" t="s">
        <v>50</v>
      </c>
      <c r="G279" s="68" t="s">
        <v>988</v>
      </c>
      <c r="H279" s="68" t="s">
        <v>989</v>
      </c>
      <c r="I279" s="68" t="s">
        <v>990</v>
      </c>
      <c r="J279" s="75">
        <f t="shared" si="28"/>
        <v>576.87</v>
      </c>
      <c r="K279" s="76">
        <f t="shared" si="29"/>
        <v>100</v>
      </c>
      <c r="L279" s="77">
        <v>0</v>
      </c>
      <c r="M279" s="77">
        <v>0</v>
      </c>
      <c r="N279" s="77">
        <v>100</v>
      </c>
      <c r="O279" s="77">
        <v>0</v>
      </c>
      <c r="P279" s="78">
        <v>100</v>
      </c>
      <c r="Q279" s="77"/>
      <c r="R279" s="77"/>
      <c r="S279" s="77"/>
      <c r="T279" s="77"/>
      <c r="U279" s="77"/>
      <c r="V279" s="77"/>
      <c r="W279" s="78">
        <v>376.87</v>
      </c>
      <c r="X279" s="68" t="s">
        <v>192</v>
      </c>
      <c r="Y279" s="68" t="s">
        <v>54</v>
      </c>
      <c r="Z279" s="68" t="s">
        <v>54</v>
      </c>
      <c r="AA279" s="68" t="s">
        <v>55</v>
      </c>
      <c r="AB279" s="68" t="s">
        <v>55</v>
      </c>
      <c r="AC279" s="68" t="s">
        <v>55</v>
      </c>
      <c r="AD279" s="68" t="s">
        <v>1224</v>
      </c>
      <c r="AE279" s="68" t="s">
        <v>1225</v>
      </c>
      <c r="AF279" s="68" t="s">
        <v>917</v>
      </c>
      <c r="AG279" s="68" t="s">
        <v>1226</v>
      </c>
      <c r="AH279" s="68"/>
    </row>
    <row r="280" spans="1:34" s="41" customFormat="1" ht="58.5" customHeight="1">
      <c r="A280" s="67" t="s">
        <v>382</v>
      </c>
      <c r="B280" s="149" t="s">
        <v>1227</v>
      </c>
      <c r="C280" s="149" t="s">
        <v>1228</v>
      </c>
      <c r="D280" s="68" t="s">
        <v>136</v>
      </c>
      <c r="E280" s="68" t="s">
        <v>1229</v>
      </c>
      <c r="F280" s="68" t="s">
        <v>50</v>
      </c>
      <c r="G280" s="68" t="s">
        <v>1230</v>
      </c>
      <c r="H280" s="68" t="s">
        <v>989</v>
      </c>
      <c r="I280" s="68" t="s">
        <v>990</v>
      </c>
      <c r="J280" s="75">
        <f t="shared" si="28"/>
        <v>200</v>
      </c>
      <c r="K280" s="68"/>
      <c r="L280" s="68"/>
      <c r="M280" s="68"/>
      <c r="N280" s="68"/>
      <c r="O280" s="68"/>
      <c r="P280" s="78">
        <v>200</v>
      </c>
      <c r="Q280" s="68"/>
      <c r="R280" s="68"/>
      <c r="S280" s="68"/>
      <c r="T280" s="68"/>
      <c r="U280" s="68"/>
      <c r="V280" s="68"/>
      <c r="W280" s="78"/>
      <c r="X280" s="68" t="s">
        <v>53</v>
      </c>
      <c r="Y280" s="68" t="s">
        <v>54</v>
      </c>
      <c r="Z280" s="68" t="s">
        <v>54</v>
      </c>
      <c r="AA280" s="68" t="s">
        <v>55</v>
      </c>
      <c r="AB280" s="68" t="s">
        <v>55</v>
      </c>
      <c r="AC280" s="68" t="s">
        <v>55</v>
      </c>
      <c r="AD280" s="146" t="s">
        <v>1231</v>
      </c>
      <c r="AE280" s="146" t="s">
        <v>1232</v>
      </c>
      <c r="AF280" s="68" t="s">
        <v>968</v>
      </c>
      <c r="AG280" s="68" t="s">
        <v>1233</v>
      </c>
      <c r="AH280" s="68"/>
    </row>
    <row r="281" spans="1:34" s="41" customFormat="1" ht="58.5" customHeight="1">
      <c r="A281" s="67" t="s">
        <v>388</v>
      </c>
      <c r="B281" s="149" t="s">
        <v>1234</v>
      </c>
      <c r="C281" s="149" t="s">
        <v>1235</v>
      </c>
      <c r="D281" s="68" t="s">
        <v>1236</v>
      </c>
      <c r="E281" s="68" t="s">
        <v>1237</v>
      </c>
      <c r="F281" s="68" t="s">
        <v>50</v>
      </c>
      <c r="G281" s="68" t="s">
        <v>1230</v>
      </c>
      <c r="H281" s="68" t="s">
        <v>989</v>
      </c>
      <c r="I281" s="68" t="s">
        <v>990</v>
      </c>
      <c r="J281" s="75">
        <f t="shared" ref="J281:J287" si="31">K281+P281+Q281+R281+S281+T281+U281+V281+W281</f>
        <v>100</v>
      </c>
      <c r="K281" s="68"/>
      <c r="L281" s="68"/>
      <c r="M281" s="68"/>
      <c r="N281" s="68"/>
      <c r="O281" s="95"/>
      <c r="P281" s="78">
        <v>100</v>
      </c>
      <c r="Q281" s="68"/>
      <c r="R281" s="68"/>
      <c r="S281" s="68"/>
      <c r="T281" s="68"/>
      <c r="U281" s="68"/>
      <c r="V281" s="68"/>
      <c r="W281" s="78"/>
      <c r="X281" s="68" t="s">
        <v>53</v>
      </c>
      <c r="Y281" s="68" t="s">
        <v>54</v>
      </c>
      <c r="Z281" s="68" t="s">
        <v>54</v>
      </c>
      <c r="AA281" s="68" t="s">
        <v>55</v>
      </c>
      <c r="AB281" s="68" t="s">
        <v>55</v>
      </c>
      <c r="AC281" s="68" t="s">
        <v>55</v>
      </c>
      <c r="AD281" s="146" t="s">
        <v>1238</v>
      </c>
      <c r="AE281" s="146" t="s">
        <v>1239</v>
      </c>
      <c r="AF281" s="68" t="s">
        <v>968</v>
      </c>
      <c r="AG281" s="68" t="s">
        <v>1240</v>
      </c>
      <c r="AH281" s="68" t="s">
        <v>1241</v>
      </c>
    </row>
    <row r="282" spans="1:34" s="41" customFormat="1" ht="58.5" customHeight="1">
      <c r="A282" s="67" t="s">
        <v>395</v>
      </c>
      <c r="B282" s="149" t="s">
        <v>1242</v>
      </c>
      <c r="C282" s="149" t="s">
        <v>1243</v>
      </c>
      <c r="D282" s="68" t="s">
        <v>48</v>
      </c>
      <c r="E282" s="68" t="s">
        <v>1244</v>
      </c>
      <c r="F282" s="68" t="s">
        <v>50</v>
      </c>
      <c r="G282" s="68" t="s">
        <v>1230</v>
      </c>
      <c r="H282" s="68" t="s">
        <v>989</v>
      </c>
      <c r="I282" s="68" t="s">
        <v>990</v>
      </c>
      <c r="J282" s="75">
        <f t="shared" si="31"/>
        <v>280</v>
      </c>
      <c r="K282" s="68"/>
      <c r="L282" s="68"/>
      <c r="M282" s="68"/>
      <c r="N282" s="68"/>
      <c r="O282" s="95"/>
      <c r="P282" s="78">
        <v>280</v>
      </c>
      <c r="Q282" s="68"/>
      <c r="R282" s="68"/>
      <c r="S282" s="68"/>
      <c r="T282" s="68"/>
      <c r="U282" s="68"/>
      <c r="V282" s="68"/>
      <c r="W282" s="78"/>
      <c r="X282" s="68" t="s">
        <v>192</v>
      </c>
      <c r="Y282" s="68" t="s">
        <v>54</v>
      </c>
      <c r="Z282" s="68" t="s">
        <v>54</v>
      </c>
      <c r="AA282" s="68" t="s">
        <v>55</v>
      </c>
      <c r="AB282" s="68" t="s">
        <v>55</v>
      </c>
      <c r="AC282" s="68" t="s">
        <v>55</v>
      </c>
      <c r="AD282" s="146" t="s">
        <v>1245</v>
      </c>
      <c r="AE282" s="146" t="s">
        <v>1246</v>
      </c>
      <c r="AF282" s="68" t="s">
        <v>968</v>
      </c>
      <c r="AG282" s="68" t="s">
        <v>1247</v>
      </c>
      <c r="AH282" s="68" t="s">
        <v>1248</v>
      </c>
    </row>
    <row r="283" spans="1:34" s="41" customFormat="1" ht="58.5" customHeight="1">
      <c r="A283" s="67" t="s">
        <v>399</v>
      </c>
      <c r="B283" s="150" t="s">
        <v>1249</v>
      </c>
      <c r="C283" s="149" t="s">
        <v>1250</v>
      </c>
      <c r="D283" s="68" t="s">
        <v>104</v>
      </c>
      <c r="E283" s="68" t="s">
        <v>1251</v>
      </c>
      <c r="F283" s="68" t="s">
        <v>50</v>
      </c>
      <c r="G283" s="68" t="s">
        <v>1230</v>
      </c>
      <c r="H283" s="68" t="s">
        <v>989</v>
      </c>
      <c r="I283" s="68" t="s">
        <v>990</v>
      </c>
      <c r="J283" s="75">
        <f t="shared" si="31"/>
        <v>111.26</v>
      </c>
      <c r="K283" s="68"/>
      <c r="L283" s="68"/>
      <c r="M283" s="68"/>
      <c r="N283" s="68"/>
      <c r="O283" s="95"/>
      <c r="P283" s="78">
        <v>50</v>
      </c>
      <c r="Q283" s="68"/>
      <c r="R283" s="68"/>
      <c r="S283" s="68"/>
      <c r="T283" s="68"/>
      <c r="U283" s="68"/>
      <c r="V283" s="68"/>
      <c r="W283" s="78">
        <v>61.26</v>
      </c>
      <c r="X283" s="68" t="s">
        <v>53</v>
      </c>
      <c r="Y283" s="68" t="s">
        <v>54</v>
      </c>
      <c r="Z283" s="68" t="s">
        <v>54</v>
      </c>
      <c r="AA283" s="68" t="s">
        <v>55</v>
      </c>
      <c r="AB283" s="68" t="s">
        <v>55</v>
      </c>
      <c r="AC283" s="68" t="s">
        <v>55</v>
      </c>
      <c r="AD283" s="146" t="s">
        <v>1252</v>
      </c>
      <c r="AE283" s="146" t="s">
        <v>1253</v>
      </c>
      <c r="AF283" s="68" t="s">
        <v>968</v>
      </c>
      <c r="AG283" s="68" t="s">
        <v>1254</v>
      </c>
      <c r="AH283" s="68" t="s">
        <v>1255</v>
      </c>
    </row>
    <row r="284" spans="1:34" s="41" customFormat="1" ht="58.5" customHeight="1">
      <c r="A284" s="67" t="s">
        <v>1256</v>
      </c>
      <c r="B284" s="150" t="s">
        <v>1257</v>
      </c>
      <c r="C284" s="149" t="s">
        <v>1258</v>
      </c>
      <c r="D284" s="68" t="s">
        <v>113</v>
      </c>
      <c r="E284" s="68" t="s">
        <v>1259</v>
      </c>
      <c r="F284" s="68" t="s">
        <v>50</v>
      </c>
      <c r="G284" s="68" t="s">
        <v>1230</v>
      </c>
      <c r="H284" s="68" t="s">
        <v>989</v>
      </c>
      <c r="I284" s="68" t="s">
        <v>990</v>
      </c>
      <c r="J284" s="75">
        <f t="shared" si="31"/>
        <v>100</v>
      </c>
      <c r="K284" s="68"/>
      <c r="L284" s="68"/>
      <c r="M284" s="68"/>
      <c r="N284" s="68"/>
      <c r="P284" s="78">
        <v>100</v>
      </c>
      <c r="Q284" s="68"/>
      <c r="R284" s="68"/>
      <c r="S284" s="68"/>
      <c r="T284" s="68"/>
      <c r="U284" s="68"/>
      <c r="V284" s="68"/>
      <c r="W284" s="78"/>
      <c r="X284" s="68" t="s">
        <v>53</v>
      </c>
      <c r="Y284" s="68" t="s">
        <v>54</v>
      </c>
      <c r="Z284" s="68" t="s">
        <v>54</v>
      </c>
      <c r="AA284" s="68" t="s">
        <v>55</v>
      </c>
      <c r="AB284" s="68" t="s">
        <v>55</v>
      </c>
      <c r="AC284" s="68" t="s">
        <v>55</v>
      </c>
      <c r="AD284" s="146" t="s">
        <v>1260</v>
      </c>
      <c r="AE284" s="146" t="s">
        <v>1261</v>
      </c>
      <c r="AF284" s="68" t="s">
        <v>968</v>
      </c>
      <c r="AG284" s="68" t="s">
        <v>1262</v>
      </c>
      <c r="AH284" s="68"/>
    </row>
    <row r="285" spans="1:34" s="41" customFormat="1" ht="58.5" customHeight="1">
      <c r="A285" s="67" t="s">
        <v>1263</v>
      </c>
      <c r="B285" s="150" t="s">
        <v>1264</v>
      </c>
      <c r="C285" s="149" t="s">
        <v>1265</v>
      </c>
      <c r="D285" s="68" t="s">
        <v>74</v>
      </c>
      <c r="E285" s="68" t="s">
        <v>170</v>
      </c>
      <c r="F285" s="68" t="s">
        <v>50</v>
      </c>
      <c r="G285" s="68" t="s">
        <v>1230</v>
      </c>
      <c r="H285" s="68" t="s">
        <v>989</v>
      </c>
      <c r="I285" s="68" t="s">
        <v>990</v>
      </c>
      <c r="J285" s="75">
        <f t="shared" si="31"/>
        <v>130.83000000000001</v>
      </c>
      <c r="K285" s="68"/>
      <c r="L285" s="68"/>
      <c r="M285" s="68"/>
      <c r="N285" s="68"/>
      <c r="O285" s="68"/>
      <c r="P285" s="78">
        <v>120</v>
      </c>
      <c r="Q285" s="68"/>
      <c r="R285" s="68"/>
      <c r="S285" s="68"/>
      <c r="T285" s="68"/>
      <c r="U285" s="68"/>
      <c r="V285" s="68"/>
      <c r="W285" s="78">
        <v>10.83</v>
      </c>
      <c r="X285" s="68" t="s">
        <v>53</v>
      </c>
      <c r="Y285" s="68" t="s">
        <v>54</v>
      </c>
      <c r="Z285" s="68" t="s">
        <v>54</v>
      </c>
      <c r="AA285" s="68" t="s">
        <v>55</v>
      </c>
      <c r="AB285" s="68" t="s">
        <v>55</v>
      </c>
      <c r="AC285" s="68" t="s">
        <v>55</v>
      </c>
      <c r="AD285" s="146" t="s">
        <v>1026</v>
      </c>
      <c r="AE285" s="146" t="s">
        <v>1266</v>
      </c>
      <c r="AF285" s="68" t="s">
        <v>792</v>
      </c>
      <c r="AG285" s="68" t="s">
        <v>1267</v>
      </c>
      <c r="AH285" s="68" t="s">
        <v>1268</v>
      </c>
    </row>
    <row r="286" spans="1:34" s="41" customFormat="1" ht="58.5" customHeight="1">
      <c r="A286" s="67" t="s">
        <v>1269</v>
      </c>
      <c r="B286" s="83" t="s">
        <v>1270</v>
      </c>
      <c r="C286" s="83" t="s">
        <v>1271</v>
      </c>
      <c r="D286" s="68" t="s">
        <v>658</v>
      </c>
      <c r="E286" s="83"/>
      <c r="F286" s="68" t="s">
        <v>50</v>
      </c>
      <c r="G286" s="68" t="s">
        <v>1272</v>
      </c>
      <c r="H286" s="68" t="s">
        <v>1273</v>
      </c>
      <c r="I286" s="146" t="s">
        <v>1274</v>
      </c>
      <c r="J286" s="75">
        <f t="shared" si="31"/>
        <v>200</v>
      </c>
      <c r="K286" s="77"/>
      <c r="L286" s="77"/>
      <c r="M286" s="77"/>
      <c r="N286" s="77"/>
      <c r="O286" s="77"/>
      <c r="P286" s="78">
        <v>200</v>
      </c>
      <c r="Q286" s="68"/>
      <c r="R286" s="68"/>
      <c r="S286" s="68"/>
      <c r="T286" s="68"/>
      <c r="U286" s="68"/>
      <c r="V286" s="68"/>
      <c r="W286" s="78"/>
      <c r="X286" s="68" t="s">
        <v>53</v>
      </c>
      <c r="Y286" s="68" t="s">
        <v>54</v>
      </c>
      <c r="Z286" s="68" t="s">
        <v>54</v>
      </c>
      <c r="AA286" s="68" t="s">
        <v>55</v>
      </c>
      <c r="AB286" s="68" t="s">
        <v>55</v>
      </c>
      <c r="AC286" s="68" t="s">
        <v>55</v>
      </c>
      <c r="AD286" s="68" t="s">
        <v>1275</v>
      </c>
      <c r="AE286" s="68" t="s">
        <v>1276</v>
      </c>
      <c r="AF286" s="68" t="s">
        <v>968</v>
      </c>
      <c r="AG286" s="151" t="s">
        <v>1277</v>
      </c>
      <c r="AH286" s="68" t="s">
        <v>1278</v>
      </c>
    </row>
    <row r="287" spans="1:34" s="41" customFormat="1" ht="58.5" customHeight="1">
      <c r="A287" s="67" t="s">
        <v>1279</v>
      </c>
      <c r="B287" s="150" t="s">
        <v>1280</v>
      </c>
      <c r="C287" s="152" t="s">
        <v>1281</v>
      </c>
      <c r="D287" s="68" t="s">
        <v>104</v>
      </c>
      <c r="E287" s="68" t="s">
        <v>142</v>
      </c>
      <c r="F287" s="68" t="s">
        <v>50</v>
      </c>
      <c r="G287" s="68" t="s">
        <v>1230</v>
      </c>
      <c r="H287" s="68" t="s">
        <v>989</v>
      </c>
      <c r="I287" s="68" t="s">
        <v>990</v>
      </c>
      <c r="J287" s="75">
        <f t="shared" si="31"/>
        <v>239.77</v>
      </c>
      <c r="K287" s="68"/>
      <c r="L287" s="79"/>
      <c r="M287" s="79"/>
      <c r="N287" s="79"/>
      <c r="O287" s="68"/>
      <c r="P287" s="88">
        <v>100</v>
      </c>
      <c r="Q287" s="79"/>
      <c r="R287" s="79"/>
      <c r="S287" s="79"/>
      <c r="T287" s="79"/>
      <c r="U287" s="79"/>
      <c r="V287" s="79"/>
      <c r="W287" s="88">
        <v>139.77000000000001</v>
      </c>
      <c r="X287" s="68" t="s">
        <v>53</v>
      </c>
      <c r="Y287" s="68" t="s">
        <v>54</v>
      </c>
      <c r="Z287" s="68" t="s">
        <v>54</v>
      </c>
      <c r="AA287" s="68" t="s">
        <v>55</v>
      </c>
      <c r="AB287" s="68" t="s">
        <v>55</v>
      </c>
      <c r="AC287" s="68" t="s">
        <v>55</v>
      </c>
      <c r="AD287" s="146" t="s">
        <v>1282</v>
      </c>
      <c r="AE287" s="146" t="s">
        <v>1283</v>
      </c>
      <c r="AF287" s="68" t="s">
        <v>968</v>
      </c>
      <c r="AG287" s="68" t="s">
        <v>1284</v>
      </c>
      <c r="AH287" s="68"/>
    </row>
    <row r="288" spans="1:34" s="49" customFormat="1" ht="58.5" customHeight="1">
      <c r="A288" s="67" t="s">
        <v>1285</v>
      </c>
      <c r="B288" s="68" t="s">
        <v>1286</v>
      </c>
      <c r="C288" s="83" t="str">
        <f>VLOOKUP(B288,[1]Sheet1!$B$1:$C$246,2,0)</f>
        <v>水源、管道、增设消毒净化设施、入户</v>
      </c>
      <c r="D288" s="68" t="s">
        <v>307</v>
      </c>
      <c r="E288" s="68" t="s">
        <v>499</v>
      </c>
      <c r="F288" s="68" t="s">
        <v>50</v>
      </c>
      <c r="G288" s="68" t="s">
        <v>988</v>
      </c>
      <c r="H288" s="68" t="s">
        <v>989</v>
      </c>
      <c r="I288" s="68" t="s">
        <v>990</v>
      </c>
      <c r="J288" s="75">
        <f t="shared" ref="J288:J328" si="32">K288+P288+Q288+R288+S288+T288+U288+V288+W288</f>
        <v>136.36000000000001</v>
      </c>
      <c r="K288" s="76">
        <f t="shared" ref="K288:K328" si="33">SUM(L288:O288)</f>
        <v>125</v>
      </c>
      <c r="L288" s="77">
        <v>0</v>
      </c>
      <c r="M288" s="77">
        <v>0</v>
      </c>
      <c r="N288" s="77">
        <v>125</v>
      </c>
      <c r="O288" s="77">
        <v>0</v>
      </c>
      <c r="P288" s="78">
        <v>0</v>
      </c>
      <c r="Q288" s="77"/>
      <c r="R288" s="77"/>
      <c r="S288" s="77"/>
      <c r="T288" s="77"/>
      <c r="U288" s="77"/>
      <c r="V288" s="77"/>
      <c r="W288" s="78">
        <v>11.36</v>
      </c>
      <c r="X288" s="68" t="s">
        <v>192</v>
      </c>
      <c r="Y288" s="68" t="s">
        <v>54</v>
      </c>
      <c r="Z288" s="68" t="s">
        <v>54</v>
      </c>
      <c r="AA288" s="68" t="s">
        <v>55</v>
      </c>
      <c r="AB288" s="68" t="s">
        <v>55</v>
      </c>
      <c r="AC288" s="68" t="s">
        <v>55</v>
      </c>
      <c r="AD288" s="68" t="s">
        <v>1287</v>
      </c>
      <c r="AE288" s="68" t="s">
        <v>1288</v>
      </c>
      <c r="AF288" s="68" t="s">
        <v>917</v>
      </c>
      <c r="AG288" s="68" t="s">
        <v>1289</v>
      </c>
      <c r="AH288" s="68"/>
    </row>
    <row r="289" spans="1:34" s="46" customFormat="1" ht="56.25" customHeight="1">
      <c r="A289" s="63" t="s">
        <v>1290</v>
      </c>
      <c r="B289" s="68"/>
      <c r="C289" s="83"/>
      <c r="D289" s="68"/>
      <c r="E289" s="68"/>
      <c r="F289" s="68"/>
      <c r="G289" s="68"/>
      <c r="H289" s="68"/>
      <c r="I289" s="68"/>
      <c r="J289" s="75">
        <f t="shared" si="32"/>
        <v>0</v>
      </c>
      <c r="K289" s="76">
        <f t="shared" si="33"/>
        <v>0</v>
      </c>
      <c r="L289" s="77"/>
      <c r="M289" s="77"/>
      <c r="N289" s="77"/>
      <c r="O289" s="77"/>
      <c r="P289" s="78"/>
      <c r="Q289" s="77"/>
      <c r="R289" s="77"/>
      <c r="S289" s="77"/>
      <c r="T289" s="77"/>
      <c r="U289" s="77"/>
      <c r="V289" s="77"/>
      <c r="W289" s="78"/>
      <c r="X289" s="68"/>
      <c r="Y289" s="68"/>
      <c r="Z289" s="68"/>
      <c r="AA289" s="68"/>
      <c r="AB289" s="68"/>
      <c r="AC289" s="68"/>
      <c r="AD289" s="68"/>
      <c r="AE289" s="68"/>
      <c r="AF289" s="68"/>
      <c r="AG289" s="68"/>
      <c r="AH289" s="68"/>
    </row>
    <row r="290" spans="1:34" s="46" customFormat="1" ht="44.25" customHeight="1">
      <c r="A290" s="66" t="s">
        <v>1291</v>
      </c>
      <c r="B290" s="82">
        <v>4</v>
      </c>
      <c r="C290" s="83"/>
      <c r="D290" s="82"/>
      <c r="E290" s="82"/>
      <c r="F290" s="82"/>
      <c r="G290" s="82"/>
      <c r="H290" s="82"/>
      <c r="I290" s="82"/>
      <c r="J290" s="75">
        <f t="shared" si="32"/>
        <v>2331.4</v>
      </c>
      <c r="K290" s="76">
        <f t="shared" si="33"/>
        <v>0</v>
      </c>
      <c r="L290" s="76">
        <f>L291+L292+L293+L294+L295</f>
        <v>0</v>
      </c>
      <c r="M290" s="76">
        <f t="shared" ref="M290:W290" si="34">M291+M292+M293+M294+M295</f>
        <v>0</v>
      </c>
      <c r="N290" s="76">
        <f t="shared" si="34"/>
        <v>0</v>
      </c>
      <c r="O290" s="76">
        <f t="shared" si="34"/>
        <v>0</v>
      </c>
      <c r="P290" s="75">
        <f t="shared" si="34"/>
        <v>2331.4</v>
      </c>
      <c r="Q290" s="76">
        <f t="shared" si="34"/>
        <v>0</v>
      </c>
      <c r="R290" s="76">
        <f t="shared" si="34"/>
        <v>0</v>
      </c>
      <c r="S290" s="76">
        <f t="shared" si="34"/>
        <v>0</v>
      </c>
      <c r="T290" s="76">
        <f t="shared" si="34"/>
        <v>0</v>
      </c>
      <c r="U290" s="76">
        <f t="shared" si="34"/>
        <v>0</v>
      </c>
      <c r="V290" s="76">
        <f t="shared" si="34"/>
        <v>0</v>
      </c>
      <c r="W290" s="75">
        <f t="shared" si="34"/>
        <v>0</v>
      </c>
      <c r="X290" s="68"/>
      <c r="Y290" s="68"/>
      <c r="Z290" s="68"/>
      <c r="AA290" s="68"/>
      <c r="AB290" s="68"/>
      <c r="AC290" s="68"/>
      <c r="AD290" s="68"/>
      <c r="AE290" s="68"/>
      <c r="AF290" s="68"/>
      <c r="AG290" s="68"/>
      <c r="AH290" s="68"/>
    </row>
    <row r="291" spans="1:34" s="46" customFormat="1" ht="61.5" customHeight="1">
      <c r="A291" s="63" t="s">
        <v>1292</v>
      </c>
      <c r="B291" s="68" t="s">
        <v>1293</v>
      </c>
      <c r="C291" s="68" t="s">
        <v>1294</v>
      </c>
      <c r="D291" s="68" t="s">
        <v>658</v>
      </c>
      <c r="E291" s="68"/>
      <c r="F291" s="68" t="s">
        <v>50</v>
      </c>
      <c r="G291" s="68" t="s">
        <v>1295</v>
      </c>
      <c r="H291" s="68" t="s">
        <v>1296</v>
      </c>
      <c r="I291" s="68" t="s">
        <v>1297</v>
      </c>
      <c r="J291" s="75">
        <f t="shared" si="32"/>
        <v>1085.04</v>
      </c>
      <c r="K291" s="76">
        <f t="shared" si="33"/>
        <v>0</v>
      </c>
      <c r="L291" s="77"/>
      <c r="M291" s="77"/>
      <c r="N291" s="77"/>
      <c r="O291" s="77"/>
      <c r="P291" s="78">
        <v>1085.04</v>
      </c>
      <c r="Q291" s="77"/>
      <c r="R291" s="77"/>
      <c r="S291" s="77"/>
      <c r="T291" s="77"/>
      <c r="U291" s="77"/>
      <c r="V291" s="77"/>
      <c r="W291" s="78"/>
      <c r="X291" s="68"/>
      <c r="Y291" s="68"/>
      <c r="Z291" s="68"/>
      <c r="AA291" s="68"/>
      <c r="AB291" s="68"/>
      <c r="AC291" s="68"/>
      <c r="AD291" s="68"/>
      <c r="AE291" s="68"/>
      <c r="AF291" s="68"/>
      <c r="AG291" s="68"/>
      <c r="AH291" s="68"/>
    </row>
    <row r="292" spans="1:34" s="46" customFormat="1" ht="59.25" customHeight="1">
      <c r="A292" s="63" t="s">
        <v>1298</v>
      </c>
      <c r="B292" s="68" t="s">
        <v>1299</v>
      </c>
      <c r="C292" s="68" t="s">
        <v>1300</v>
      </c>
      <c r="D292" s="68" t="s">
        <v>798</v>
      </c>
      <c r="E292" s="68"/>
      <c r="F292" s="68" t="s">
        <v>50</v>
      </c>
      <c r="G292" s="68" t="s">
        <v>587</v>
      </c>
      <c r="H292" s="68" t="s">
        <v>1301</v>
      </c>
      <c r="I292" s="68" t="s">
        <v>1302</v>
      </c>
      <c r="J292" s="75">
        <f t="shared" si="32"/>
        <v>979.62</v>
      </c>
      <c r="K292" s="76">
        <f t="shared" si="33"/>
        <v>0</v>
      </c>
      <c r="L292" s="77"/>
      <c r="M292" s="77"/>
      <c r="N292" s="77"/>
      <c r="O292" s="77"/>
      <c r="P292" s="78">
        <v>979.62</v>
      </c>
      <c r="Q292" s="77">
        <v>0</v>
      </c>
      <c r="R292" s="77">
        <v>0</v>
      </c>
      <c r="S292" s="77">
        <v>0</v>
      </c>
      <c r="T292" s="77">
        <v>0</v>
      </c>
      <c r="U292" s="77">
        <v>0</v>
      </c>
      <c r="V292" s="77">
        <v>0</v>
      </c>
      <c r="W292" s="78">
        <v>0</v>
      </c>
      <c r="X292" s="68" t="s">
        <v>192</v>
      </c>
      <c r="Y292" s="68" t="s">
        <v>54</v>
      </c>
      <c r="Z292" s="68" t="s">
        <v>55</v>
      </c>
      <c r="AA292" s="68" t="s">
        <v>55</v>
      </c>
      <c r="AB292" s="68" t="s">
        <v>55</v>
      </c>
      <c r="AC292" s="68" t="s">
        <v>55</v>
      </c>
      <c r="AD292" s="68">
        <v>7841</v>
      </c>
      <c r="AE292" s="68">
        <v>7841</v>
      </c>
      <c r="AF292" s="68" t="s">
        <v>1303</v>
      </c>
      <c r="AG292" s="68" t="s">
        <v>1300</v>
      </c>
      <c r="AH292" s="68"/>
    </row>
    <row r="293" spans="1:34" s="46" customFormat="1" ht="75.95" customHeight="1">
      <c r="A293" s="63" t="s">
        <v>1304</v>
      </c>
      <c r="B293" s="68" t="s">
        <v>1305</v>
      </c>
      <c r="C293" s="68" t="s">
        <v>1306</v>
      </c>
      <c r="D293" s="68" t="s">
        <v>658</v>
      </c>
      <c r="E293" s="68"/>
      <c r="F293" s="68" t="s">
        <v>50</v>
      </c>
      <c r="G293" s="68" t="s">
        <v>1295</v>
      </c>
      <c r="H293" s="68" t="s">
        <v>1296</v>
      </c>
      <c r="I293" s="68" t="s">
        <v>1297</v>
      </c>
      <c r="J293" s="75">
        <f t="shared" si="32"/>
        <v>181.49</v>
      </c>
      <c r="K293" s="76">
        <f t="shared" si="33"/>
        <v>0</v>
      </c>
      <c r="L293" s="77"/>
      <c r="M293" s="77"/>
      <c r="N293" s="77"/>
      <c r="O293" s="77"/>
      <c r="P293" s="78">
        <v>181.49</v>
      </c>
      <c r="Q293" s="77"/>
      <c r="R293" s="77"/>
      <c r="S293" s="77"/>
      <c r="T293" s="77"/>
      <c r="U293" s="77"/>
      <c r="V293" s="77"/>
      <c r="W293" s="78"/>
      <c r="X293" s="68" t="s">
        <v>192</v>
      </c>
      <c r="Y293" s="68" t="s">
        <v>54</v>
      </c>
      <c r="Z293" s="68" t="s">
        <v>55</v>
      </c>
      <c r="AA293" s="68" t="s">
        <v>55</v>
      </c>
      <c r="AB293" s="68" t="s">
        <v>55</v>
      </c>
      <c r="AC293" s="68" t="s">
        <v>55</v>
      </c>
      <c r="AD293" s="68">
        <v>467</v>
      </c>
      <c r="AE293" s="68">
        <v>467</v>
      </c>
      <c r="AF293" s="68" t="s">
        <v>1307</v>
      </c>
      <c r="AG293" s="68" t="s">
        <v>1306</v>
      </c>
      <c r="AH293" s="68"/>
    </row>
    <row r="294" spans="1:34" s="46" customFormat="1" ht="75.95" customHeight="1">
      <c r="A294" s="63" t="s">
        <v>1308</v>
      </c>
      <c r="B294" s="94"/>
      <c r="C294" s="83"/>
      <c r="D294" s="94"/>
      <c r="E294" s="94"/>
      <c r="F294" s="94"/>
      <c r="G294" s="94"/>
      <c r="H294" s="94"/>
      <c r="I294" s="94"/>
      <c r="J294" s="75">
        <f t="shared" si="32"/>
        <v>0</v>
      </c>
      <c r="K294" s="76">
        <f t="shared" si="33"/>
        <v>0</v>
      </c>
      <c r="L294" s="96"/>
      <c r="M294" s="96"/>
      <c r="N294" s="96"/>
      <c r="O294" s="96"/>
      <c r="P294" s="97"/>
      <c r="Q294" s="96"/>
      <c r="R294" s="96"/>
      <c r="S294" s="96"/>
      <c r="T294" s="96"/>
      <c r="U294" s="96"/>
      <c r="V294" s="96"/>
      <c r="W294" s="97"/>
      <c r="X294" s="94"/>
      <c r="Y294" s="94"/>
      <c r="Z294" s="94"/>
      <c r="AA294" s="94"/>
      <c r="AB294" s="94"/>
      <c r="AC294" s="94"/>
      <c r="AD294" s="94"/>
      <c r="AE294" s="94"/>
      <c r="AF294" s="94"/>
      <c r="AG294" s="94"/>
      <c r="AH294" s="68"/>
    </row>
    <row r="295" spans="1:34" s="46" customFormat="1" ht="56.25" customHeight="1">
      <c r="A295" s="63" t="s">
        <v>1309</v>
      </c>
      <c r="B295" s="68" t="s">
        <v>1310</v>
      </c>
      <c r="C295" s="68" t="s">
        <v>1311</v>
      </c>
      <c r="D295" s="68" t="s">
        <v>658</v>
      </c>
      <c r="E295" s="68"/>
      <c r="F295" s="68" t="s">
        <v>50</v>
      </c>
      <c r="G295" s="68" t="s">
        <v>1295</v>
      </c>
      <c r="H295" s="68" t="s">
        <v>1296</v>
      </c>
      <c r="I295" s="68" t="s">
        <v>1297</v>
      </c>
      <c r="J295" s="75">
        <f t="shared" si="32"/>
        <v>85.25</v>
      </c>
      <c r="K295" s="76">
        <f t="shared" si="33"/>
        <v>0</v>
      </c>
      <c r="L295" s="98"/>
      <c r="M295" s="98"/>
      <c r="N295" s="98"/>
      <c r="O295" s="98"/>
      <c r="P295" s="99">
        <v>85.25</v>
      </c>
      <c r="Q295" s="98"/>
      <c r="R295" s="98"/>
      <c r="S295" s="98"/>
      <c r="T295" s="98"/>
      <c r="U295" s="98"/>
      <c r="V295" s="98"/>
      <c r="W295" s="99"/>
      <c r="X295" s="81" t="s">
        <v>192</v>
      </c>
      <c r="Y295" s="81" t="s">
        <v>54</v>
      </c>
      <c r="Z295" s="81" t="s">
        <v>55</v>
      </c>
      <c r="AA295" s="81" t="s">
        <v>55</v>
      </c>
      <c r="AB295" s="81" t="s">
        <v>55</v>
      </c>
      <c r="AC295" s="81" t="s">
        <v>55</v>
      </c>
      <c r="AD295" s="81">
        <v>442</v>
      </c>
      <c r="AE295" s="81">
        <v>442</v>
      </c>
      <c r="AF295" s="81" t="s">
        <v>1307</v>
      </c>
      <c r="AG295" s="81" t="s">
        <v>1311</v>
      </c>
      <c r="AH295" s="81"/>
    </row>
    <row r="296" spans="1:34" s="46" customFormat="1" ht="46.5" customHeight="1">
      <c r="A296" s="66" t="s">
        <v>1312</v>
      </c>
      <c r="B296" s="82">
        <f>B297+B339+B343+B359+B376</f>
        <v>81</v>
      </c>
      <c r="C296" s="83"/>
      <c r="D296" s="82"/>
      <c r="E296" s="82"/>
      <c r="F296" s="82"/>
      <c r="G296" s="82"/>
      <c r="H296" s="82"/>
      <c r="I296" s="82"/>
      <c r="J296" s="75">
        <f t="shared" si="32"/>
        <v>13572.760743000001</v>
      </c>
      <c r="K296" s="76">
        <f t="shared" si="33"/>
        <v>3155.5</v>
      </c>
      <c r="L296" s="76">
        <f>L297+L338+L339+L342+L343+L359+L376</f>
        <v>348.5</v>
      </c>
      <c r="M296" s="76">
        <f t="shared" ref="M296:W296" si="35">M297+M338+M339+M342+M343+M359+M376</f>
        <v>615</v>
      </c>
      <c r="N296" s="76">
        <f t="shared" si="35"/>
        <v>0</v>
      </c>
      <c r="O296" s="76">
        <f t="shared" si="35"/>
        <v>2192</v>
      </c>
      <c r="P296" s="75">
        <f t="shared" si="35"/>
        <v>10261.380743</v>
      </c>
      <c r="Q296" s="76">
        <f t="shared" si="35"/>
        <v>0</v>
      </c>
      <c r="R296" s="76">
        <f t="shared" si="35"/>
        <v>0</v>
      </c>
      <c r="S296" s="76">
        <f t="shared" si="35"/>
        <v>0</v>
      </c>
      <c r="T296" s="76">
        <f t="shared" si="35"/>
        <v>0</v>
      </c>
      <c r="U296" s="76">
        <f t="shared" si="35"/>
        <v>0</v>
      </c>
      <c r="V296" s="76">
        <f t="shared" si="35"/>
        <v>155.82</v>
      </c>
      <c r="W296" s="75">
        <f t="shared" si="35"/>
        <v>0.06</v>
      </c>
      <c r="X296" s="68"/>
      <c r="Y296" s="68"/>
      <c r="Z296" s="68"/>
      <c r="AA296" s="68"/>
      <c r="AB296" s="68"/>
      <c r="AC296" s="68"/>
      <c r="AD296" s="68"/>
      <c r="AE296" s="68"/>
      <c r="AF296" s="68"/>
      <c r="AG296" s="68"/>
      <c r="AH296" s="68"/>
    </row>
    <row r="297" spans="1:34" s="46" customFormat="1" ht="42.75" customHeight="1">
      <c r="A297" s="63" t="s">
        <v>1313</v>
      </c>
      <c r="B297" s="82">
        <v>40</v>
      </c>
      <c r="C297" s="83"/>
      <c r="D297" s="82"/>
      <c r="E297" s="82"/>
      <c r="F297" s="82"/>
      <c r="G297" s="82"/>
      <c r="H297" s="82"/>
      <c r="I297" s="82"/>
      <c r="J297" s="75">
        <f t="shared" si="32"/>
        <v>6682.4707429999999</v>
      </c>
      <c r="K297" s="76">
        <f t="shared" si="33"/>
        <v>2557</v>
      </c>
      <c r="L297" s="76">
        <f>SUM(L298:L337)</f>
        <v>110</v>
      </c>
      <c r="M297" s="76">
        <f t="shared" ref="M297:W297" si="36">SUM(M298:M337)</f>
        <v>615</v>
      </c>
      <c r="N297" s="76">
        <f t="shared" si="36"/>
        <v>0</v>
      </c>
      <c r="O297" s="76">
        <f t="shared" si="36"/>
        <v>1832</v>
      </c>
      <c r="P297" s="75">
        <f t="shared" si="36"/>
        <v>4125.4707429999999</v>
      </c>
      <c r="Q297" s="76">
        <f t="shared" si="36"/>
        <v>0</v>
      </c>
      <c r="R297" s="76">
        <f t="shared" si="36"/>
        <v>0</v>
      </c>
      <c r="S297" s="76">
        <f t="shared" si="36"/>
        <v>0</v>
      </c>
      <c r="T297" s="76">
        <f t="shared" si="36"/>
        <v>0</v>
      </c>
      <c r="U297" s="76">
        <f t="shared" si="36"/>
        <v>0</v>
      </c>
      <c r="V297" s="76">
        <f t="shared" si="36"/>
        <v>0</v>
      </c>
      <c r="W297" s="75">
        <f t="shared" si="36"/>
        <v>0</v>
      </c>
      <c r="X297" s="68"/>
      <c r="Y297" s="68"/>
      <c r="Z297" s="68"/>
      <c r="AA297" s="68"/>
      <c r="AB297" s="68"/>
      <c r="AC297" s="68"/>
      <c r="AD297" s="68"/>
      <c r="AE297" s="68"/>
      <c r="AF297" s="68"/>
      <c r="AG297" s="68"/>
      <c r="AH297" s="68"/>
    </row>
    <row r="298" spans="1:34" s="49" customFormat="1" ht="70.5" customHeight="1">
      <c r="A298" s="84">
        <v>1</v>
      </c>
      <c r="B298" s="68" t="s">
        <v>1314</v>
      </c>
      <c r="C298" s="83" t="str">
        <f>VLOOKUP(B298,[1]Sheet1!$B$1:$C$246,2,0)</f>
        <v>联合组通组路硬化1000米</v>
      </c>
      <c r="D298" s="68" t="s">
        <v>61</v>
      </c>
      <c r="E298" s="68" t="s">
        <v>154</v>
      </c>
      <c r="F298" s="68" t="s">
        <v>50</v>
      </c>
      <c r="G298" s="68" t="s">
        <v>914</v>
      </c>
      <c r="H298" s="68" t="s">
        <v>741</v>
      </c>
      <c r="I298" s="68">
        <v>13028500686</v>
      </c>
      <c r="J298" s="75">
        <f t="shared" si="32"/>
        <v>20</v>
      </c>
      <c r="K298" s="76">
        <f t="shared" si="33"/>
        <v>20</v>
      </c>
      <c r="L298" s="77">
        <v>0</v>
      </c>
      <c r="M298" s="77">
        <v>0</v>
      </c>
      <c r="N298" s="77">
        <v>0</v>
      </c>
      <c r="O298" s="77">
        <v>20</v>
      </c>
      <c r="P298" s="78">
        <v>0</v>
      </c>
      <c r="Q298" s="77"/>
      <c r="R298" s="77"/>
      <c r="S298" s="77"/>
      <c r="T298" s="77"/>
      <c r="U298" s="77"/>
      <c r="V298" s="77"/>
      <c r="W298" s="78"/>
      <c r="X298" s="68" t="s">
        <v>53</v>
      </c>
      <c r="Y298" s="68" t="s">
        <v>54</v>
      </c>
      <c r="Z298" s="68" t="s">
        <v>54</v>
      </c>
      <c r="AA298" s="68" t="s">
        <v>55</v>
      </c>
      <c r="AB298" s="68" t="s">
        <v>55</v>
      </c>
      <c r="AC298" s="68" t="s">
        <v>55</v>
      </c>
      <c r="AD298" s="68" t="s">
        <v>1315</v>
      </c>
      <c r="AE298" s="68" t="s">
        <v>1315</v>
      </c>
      <c r="AF298" s="68" t="s">
        <v>917</v>
      </c>
      <c r="AG298" s="68" t="s">
        <v>918</v>
      </c>
      <c r="AH298" s="68"/>
    </row>
    <row r="299" spans="1:34" s="49" customFormat="1" ht="70.5" customHeight="1">
      <c r="A299" s="84">
        <v>2</v>
      </c>
      <c r="B299" s="68" t="s">
        <v>1316</v>
      </c>
      <c r="C299" s="83" t="str">
        <f>VLOOKUP(B299,[1]Sheet1!$B$1:$C$246,2,0)</f>
        <v>二至三组通组路硬化1600米</v>
      </c>
      <c r="D299" s="68" t="s">
        <v>113</v>
      </c>
      <c r="E299" s="68" t="s">
        <v>216</v>
      </c>
      <c r="F299" s="68" t="s">
        <v>50</v>
      </c>
      <c r="G299" s="68" t="s">
        <v>914</v>
      </c>
      <c r="H299" s="68" t="s">
        <v>217</v>
      </c>
      <c r="I299" s="68">
        <v>13571408138</v>
      </c>
      <c r="J299" s="75">
        <f t="shared" si="32"/>
        <v>25</v>
      </c>
      <c r="K299" s="76">
        <f t="shared" si="33"/>
        <v>25</v>
      </c>
      <c r="L299" s="77">
        <v>0</v>
      </c>
      <c r="M299" s="77">
        <v>0</v>
      </c>
      <c r="N299" s="77">
        <v>0</v>
      </c>
      <c r="O299" s="77">
        <v>25</v>
      </c>
      <c r="P299" s="78">
        <v>0</v>
      </c>
      <c r="Q299" s="77"/>
      <c r="R299" s="77"/>
      <c r="S299" s="77"/>
      <c r="T299" s="77"/>
      <c r="U299" s="77"/>
      <c r="V299" s="77"/>
      <c r="W299" s="78"/>
      <c r="X299" s="68" t="s">
        <v>53</v>
      </c>
      <c r="Y299" s="68" t="s">
        <v>54</v>
      </c>
      <c r="Z299" s="68" t="s">
        <v>54</v>
      </c>
      <c r="AA299" s="68" t="s">
        <v>55</v>
      </c>
      <c r="AB299" s="68" t="s">
        <v>55</v>
      </c>
      <c r="AC299" s="68" t="s">
        <v>55</v>
      </c>
      <c r="AD299" s="68" t="s">
        <v>1317</v>
      </c>
      <c r="AE299" s="68" t="s">
        <v>1317</v>
      </c>
      <c r="AF299" s="68" t="s">
        <v>917</v>
      </c>
      <c r="AG299" s="68" t="s">
        <v>918</v>
      </c>
      <c r="AH299" s="68"/>
    </row>
    <row r="300" spans="1:34" s="49" customFormat="1" ht="70.5" customHeight="1">
      <c r="A300" s="84">
        <v>3</v>
      </c>
      <c r="B300" s="68" t="s">
        <v>1318</v>
      </c>
      <c r="C300" s="83" t="str">
        <f>VLOOKUP(B300,[1]Sheet1!$B$1:$C$246,2,0)</f>
        <v>闫曲河组通组路硬化2600米</v>
      </c>
      <c r="D300" s="68" t="s">
        <v>104</v>
      </c>
      <c r="E300" s="68" t="s">
        <v>142</v>
      </c>
      <c r="F300" s="68" t="s">
        <v>50</v>
      </c>
      <c r="G300" s="68" t="s">
        <v>914</v>
      </c>
      <c r="H300" s="68" t="s">
        <v>922</v>
      </c>
      <c r="I300" s="68">
        <v>15829897362</v>
      </c>
      <c r="J300" s="75">
        <f t="shared" si="32"/>
        <v>20</v>
      </c>
      <c r="K300" s="76">
        <f t="shared" si="33"/>
        <v>20</v>
      </c>
      <c r="L300" s="77">
        <v>0</v>
      </c>
      <c r="M300" s="77">
        <v>0</v>
      </c>
      <c r="N300" s="77">
        <v>0</v>
      </c>
      <c r="O300" s="77">
        <v>20</v>
      </c>
      <c r="P300" s="78">
        <v>0</v>
      </c>
      <c r="Q300" s="77"/>
      <c r="R300" s="77"/>
      <c r="S300" s="77"/>
      <c r="T300" s="77"/>
      <c r="U300" s="77"/>
      <c r="V300" s="77"/>
      <c r="W300" s="78"/>
      <c r="X300" s="68" t="s">
        <v>53</v>
      </c>
      <c r="Y300" s="68" t="s">
        <v>54</v>
      </c>
      <c r="Z300" s="68" t="s">
        <v>54</v>
      </c>
      <c r="AA300" s="68" t="s">
        <v>55</v>
      </c>
      <c r="AB300" s="68" t="s">
        <v>55</v>
      </c>
      <c r="AC300" s="68" t="s">
        <v>55</v>
      </c>
      <c r="AD300" s="68" t="s">
        <v>1319</v>
      </c>
      <c r="AE300" s="68" t="s">
        <v>1319</v>
      </c>
      <c r="AF300" s="68" t="s">
        <v>917</v>
      </c>
      <c r="AG300" s="68" t="s">
        <v>918</v>
      </c>
      <c r="AH300" s="68"/>
    </row>
    <row r="301" spans="1:34" s="49" customFormat="1" ht="70.5" customHeight="1">
      <c r="A301" s="84">
        <v>4</v>
      </c>
      <c r="B301" s="68" t="s">
        <v>1320</v>
      </c>
      <c r="C301" s="83" t="str">
        <f>VLOOKUP(B301,[1]Sheet1!$B$1:$C$246,2,0)</f>
        <v>道路硬化1500米，道路两边绿化。</v>
      </c>
      <c r="D301" s="68" t="s">
        <v>368</v>
      </c>
      <c r="E301" s="68" t="s">
        <v>465</v>
      </c>
      <c r="F301" s="68" t="s">
        <v>50</v>
      </c>
      <c r="G301" s="68" t="s">
        <v>206</v>
      </c>
      <c r="H301" s="68" t="s">
        <v>619</v>
      </c>
      <c r="I301" s="68" t="s">
        <v>620</v>
      </c>
      <c r="J301" s="75">
        <f t="shared" si="32"/>
        <v>96.2</v>
      </c>
      <c r="K301" s="76">
        <f t="shared" si="33"/>
        <v>0</v>
      </c>
      <c r="L301" s="77">
        <v>0</v>
      </c>
      <c r="M301" s="77">
        <v>0</v>
      </c>
      <c r="N301" s="77">
        <v>0</v>
      </c>
      <c r="O301" s="77">
        <v>0</v>
      </c>
      <c r="P301" s="78">
        <v>96.2</v>
      </c>
      <c r="Q301" s="77"/>
      <c r="R301" s="77"/>
      <c r="S301" s="77"/>
      <c r="T301" s="77"/>
      <c r="U301" s="77"/>
      <c r="V301" s="77"/>
      <c r="W301" s="78"/>
      <c r="X301" s="68" t="s">
        <v>53</v>
      </c>
      <c r="Y301" s="68" t="s">
        <v>54</v>
      </c>
      <c r="Z301" s="68" t="s">
        <v>54</v>
      </c>
      <c r="AA301" s="68" t="s">
        <v>55</v>
      </c>
      <c r="AB301" s="68" t="s">
        <v>55</v>
      </c>
      <c r="AC301" s="68" t="s">
        <v>55</v>
      </c>
      <c r="AD301" s="68" t="s">
        <v>1321</v>
      </c>
      <c r="AE301" s="68" t="s">
        <v>1321</v>
      </c>
      <c r="AF301" s="68" t="s">
        <v>1322</v>
      </c>
      <c r="AG301" s="68" t="s">
        <v>1323</v>
      </c>
      <c r="AH301" s="68"/>
    </row>
    <row r="302" spans="1:34" s="49" customFormat="1" ht="70.5" customHeight="1">
      <c r="A302" s="84">
        <v>5</v>
      </c>
      <c r="B302" s="68" t="s">
        <v>1324</v>
      </c>
      <c r="C302" s="83" t="str">
        <f>VLOOKUP(B302,[1]Sheet1!$B$1:$C$246,2,0)</f>
        <v>巷道硬化2000米，道路两边排水渠。</v>
      </c>
      <c r="D302" s="68" t="s">
        <v>368</v>
      </c>
      <c r="E302" s="68" t="s">
        <v>664</v>
      </c>
      <c r="F302" s="68" t="s">
        <v>50</v>
      </c>
      <c r="G302" s="68" t="s">
        <v>206</v>
      </c>
      <c r="H302" s="68" t="s">
        <v>619</v>
      </c>
      <c r="I302" s="68" t="s">
        <v>625</v>
      </c>
      <c r="J302" s="75">
        <f t="shared" si="32"/>
        <v>140</v>
      </c>
      <c r="K302" s="76">
        <f t="shared" si="33"/>
        <v>88</v>
      </c>
      <c r="L302" s="77">
        <v>0</v>
      </c>
      <c r="M302" s="77">
        <v>0</v>
      </c>
      <c r="N302" s="77">
        <v>0</v>
      </c>
      <c r="O302" s="77">
        <v>88</v>
      </c>
      <c r="P302" s="78">
        <v>52</v>
      </c>
      <c r="Q302" s="77"/>
      <c r="R302" s="77"/>
      <c r="S302" s="77"/>
      <c r="T302" s="77"/>
      <c r="U302" s="77"/>
      <c r="V302" s="77"/>
      <c r="W302" s="78"/>
      <c r="X302" s="68" t="s">
        <v>53</v>
      </c>
      <c r="Y302" s="68" t="s">
        <v>54</v>
      </c>
      <c r="Z302" s="68" t="s">
        <v>54</v>
      </c>
      <c r="AA302" s="68" t="s">
        <v>55</v>
      </c>
      <c r="AB302" s="68" t="s">
        <v>55</v>
      </c>
      <c r="AC302" s="68" t="s">
        <v>55</v>
      </c>
      <c r="AD302" s="68" t="s">
        <v>1325</v>
      </c>
      <c r="AE302" s="68" t="s">
        <v>1325</v>
      </c>
      <c r="AF302" s="68" t="s">
        <v>1322</v>
      </c>
      <c r="AG302" s="68" t="s">
        <v>1326</v>
      </c>
      <c r="AH302" s="68"/>
    </row>
    <row r="303" spans="1:34" s="49" customFormat="1" ht="70.5" customHeight="1">
      <c r="A303" s="84">
        <v>6</v>
      </c>
      <c r="B303" s="68" t="s">
        <v>1327</v>
      </c>
      <c r="C303" s="83" t="str">
        <f>VLOOKUP(B303,[1]Sheet1!$B$1:$C$246,2,0)</f>
        <v>硬化道路1500米，道路两边绿化。</v>
      </c>
      <c r="D303" s="68" t="s">
        <v>368</v>
      </c>
      <c r="E303" s="68" t="s">
        <v>471</v>
      </c>
      <c r="F303" s="68" t="s">
        <v>50</v>
      </c>
      <c r="G303" s="68" t="s">
        <v>206</v>
      </c>
      <c r="H303" s="68" t="s">
        <v>619</v>
      </c>
      <c r="I303" s="68" t="s">
        <v>630</v>
      </c>
      <c r="J303" s="75">
        <f t="shared" si="32"/>
        <v>110</v>
      </c>
      <c r="K303" s="76">
        <f t="shared" si="33"/>
        <v>110</v>
      </c>
      <c r="L303" s="77">
        <v>0</v>
      </c>
      <c r="M303" s="77">
        <v>0</v>
      </c>
      <c r="N303" s="77">
        <v>0</v>
      </c>
      <c r="O303" s="77">
        <v>110</v>
      </c>
      <c r="P303" s="78"/>
      <c r="Q303" s="77"/>
      <c r="R303" s="77"/>
      <c r="S303" s="77"/>
      <c r="T303" s="77"/>
      <c r="U303" s="77"/>
      <c r="V303" s="77"/>
      <c r="W303" s="78"/>
      <c r="X303" s="68" t="s">
        <v>53</v>
      </c>
      <c r="Y303" s="68" t="s">
        <v>54</v>
      </c>
      <c r="Z303" s="68" t="s">
        <v>54</v>
      </c>
      <c r="AA303" s="68" t="s">
        <v>55</v>
      </c>
      <c r="AB303" s="68" t="s">
        <v>55</v>
      </c>
      <c r="AC303" s="68" t="s">
        <v>55</v>
      </c>
      <c r="AD303" s="68" t="s">
        <v>1328</v>
      </c>
      <c r="AE303" s="68" t="s">
        <v>1328</v>
      </c>
      <c r="AF303" s="68" t="s">
        <v>1322</v>
      </c>
      <c r="AG303" s="68" t="s">
        <v>1329</v>
      </c>
      <c r="AH303" s="68"/>
    </row>
    <row r="304" spans="1:34" s="49" customFormat="1" ht="70.5" customHeight="1">
      <c r="A304" s="84">
        <v>7</v>
      </c>
      <c r="B304" s="68" t="s">
        <v>1330</v>
      </c>
      <c r="C304" s="83" t="str">
        <f>VLOOKUP(B304,[1]Sheet1!$B$1:$C$246,2,0)</f>
        <v>巷道硬化5、6组500米，苏家店组1200米，道路两边护栏。</v>
      </c>
      <c r="D304" s="68" t="s">
        <v>368</v>
      </c>
      <c r="E304" s="68" t="s">
        <v>465</v>
      </c>
      <c r="F304" s="68" t="s">
        <v>50</v>
      </c>
      <c r="G304" s="68" t="s">
        <v>206</v>
      </c>
      <c r="H304" s="68" t="s">
        <v>619</v>
      </c>
      <c r="I304" s="68" t="s">
        <v>1331</v>
      </c>
      <c r="J304" s="75">
        <f t="shared" si="32"/>
        <v>138</v>
      </c>
      <c r="K304" s="76">
        <f t="shared" si="33"/>
        <v>138</v>
      </c>
      <c r="L304" s="77">
        <v>0</v>
      </c>
      <c r="M304" s="77">
        <v>0</v>
      </c>
      <c r="N304" s="77">
        <v>0</v>
      </c>
      <c r="O304" s="77">
        <v>138</v>
      </c>
      <c r="P304" s="78">
        <v>0</v>
      </c>
      <c r="Q304" s="77"/>
      <c r="R304" s="77"/>
      <c r="S304" s="77"/>
      <c r="T304" s="77"/>
      <c r="U304" s="77"/>
      <c r="V304" s="77"/>
      <c r="W304" s="78"/>
      <c r="X304" s="68" t="s">
        <v>53</v>
      </c>
      <c r="Y304" s="68" t="s">
        <v>54</v>
      </c>
      <c r="Z304" s="68" t="s">
        <v>54</v>
      </c>
      <c r="AA304" s="68" t="s">
        <v>55</v>
      </c>
      <c r="AB304" s="68" t="s">
        <v>55</v>
      </c>
      <c r="AC304" s="68" t="s">
        <v>55</v>
      </c>
      <c r="AD304" s="68" t="s">
        <v>1332</v>
      </c>
      <c r="AE304" s="68" t="s">
        <v>1332</v>
      </c>
      <c r="AF304" s="68" t="s">
        <v>1322</v>
      </c>
      <c r="AG304" s="68" t="s">
        <v>1333</v>
      </c>
      <c r="AH304" s="68"/>
    </row>
    <row r="305" spans="1:34" s="49" customFormat="1" ht="70.5" customHeight="1">
      <c r="A305" s="84">
        <v>8</v>
      </c>
      <c r="B305" s="68" t="s">
        <v>1334</v>
      </c>
      <c r="C305" s="83" t="str">
        <f>VLOOKUP(B305,[1]Sheet1!$B$1:$C$246,2,0)</f>
        <v>排水渠3000米</v>
      </c>
      <c r="D305" s="68" t="s">
        <v>104</v>
      </c>
      <c r="E305" s="68" t="s">
        <v>277</v>
      </c>
      <c r="F305" s="68" t="s">
        <v>50</v>
      </c>
      <c r="G305" s="68" t="s">
        <v>206</v>
      </c>
      <c r="H305" s="68" t="s">
        <v>619</v>
      </c>
      <c r="I305" s="68" t="s">
        <v>1335</v>
      </c>
      <c r="J305" s="75">
        <f t="shared" si="32"/>
        <v>30</v>
      </c>
      <c r="K305" s="76">
        <f t="shared" si="33"/>
        <v>0</v>
      </c>
      <c r="L305" s="77">
        <v>0</v>
      </c>
      <c r="M305" s="77">
        <v>0</v>
      </c>
      <c r="N305" s="77">
        <v>0</v>
      </c>
      <c r="O305" s="77">
        <v>0</v>
      </c>
      <c r="P305" s="78">
        <v>30</v>
      </c>
      <c r="Q305" s="77"/>
      <c r="R305" s="77"/>
      <c r="S305" s="77"/>
      <c r="T305" s="77"/>
      <c r="U305" s="77"/>
      <c r="V305" s="77"/>
      <c r="W305" s="78"/>
      <c r="X305" s="68" t="s">
        <v>53</v>
      </c>
      <c r="Y305" s="68" t="s">
        <v>54</v>
      </c>
      <c r="Z305" s="68" t="s">
        <v>54</v>
      </c>
      <c r="AA305" s="68" t="s">
        <v>55</v>
      </c>
      <c r="AB305" s="68" t="s">
        <v>55</v>
      </c>
      <c r="AC305" s="68" t="s">
        <v>55</v>
      </c>
      <c r="AD305" s="68" t="s">
        <v>927</v>
      </c>
      <c r="AE305" s="68" t="s">
        <v>927</v>
      </c>
      <c r="AF305" s="68" t="s">
        <v>1322</v>
      </c>
      <c r="AG305" s="68" t="s">
        <v>1336</v>
      </c>
      <c r="AH305" s="68"/>
    </row>
    <row r="306" spans="1:34" s="49" customFormat="1" ht="70.5" customHeight="1">
      <c r="A306" s="84">
        <v>9</v>
      </c>
      <c r="B306" s="68" t="s">
        <v>1337</v>
      </c>
      <c r="C306" s="83" t="str">
        <f>VLOOKUP(B306,[1]Sheet1!$B$1:$C$246,2,0)</f>
        <v>老爷岭组岳家山、杨山水房路硬化1100米，道路两边绿化。</v>
      </c>
      <c r="D306" s="68" t="s">
        <v>74</v>
      </c>
      <c r="E306" s="68" t="s">
        <v>1338</v>
      </c>
      <c r="F306" s="68" t="s">
        <v>50</v>
      </c>
      <c r="G306" s="68" t="s">
        <v>206</v>
      </c>
      <c r="H306" s="68" t="s">
        <v>619</v>
      </c>
      <c r="I306" s="68" t="s">
        <v>1339</v>
      </c>
      <c r="J306" s="75">
        <f t="shared" si="32"/>
        <v>80</v>
      </c>
      <c r="K306" s="76">
        <f t="shared" si="33"/>
        <v>50.5</v>
      </c>
      <c r="L306" s="77">
        <v>0</v>
      </c>
      <c r="M306" s="77">
        <v>0</v>
      </c>
      <c r="N306" s="77">
        <v>0</v>
      </c>
      <c r="O306" s="77">
        <v>50.5</v>
      </c>
      <c r="P306" s="78">
        <v>29.5</v>
      </c>
      <c r="Q306" s="77"/>
      <c r="R306" s="77"/>
      <c r="S306" s="77"/>
      <c r="T306" s="77"/>
      <c r="U306" s="77"/>
      <c r="V306" s="77"/>
      <c r="W306" s="78"/>
      <c r="X306" s="68" t="s">
        <v>53</v>
      </c>
      <c r="Y306" s="68" t="s">
        <v>54</v>
      </c>
      <c r="Z306" s="68" t="s">
        <v>54</v>
      </c>
      <c r="AA306" s="68" t="s">
        <v>55</v>
      </c>
      <c r="AB306" s="68" t="s">
        <v>55</v>
      </c>
      <c r="AC306" s="68" t="s">
        <v>55</v>
      </c>
      <c r="AD306" s="68" t="s">
        <v>1340</v>
      </c>
      <c r="AE306" s="68" t="s">
        <v>1340</v>
      </c>
      <c r="AF306" s="68" t="s">
        <v>1322</v>
      </c>
      <c r="AG306" s="68" t="s">
        <v>1341</v>
      </c>
      <c r="AH306" s="68"/>
    </row>
    <row r="307" spans="1:34" s="49" customFormat="1" ht="94.5" customHeight="1">
      <c r="A307" s="84">
        <v>10</v>
      </c>
      <c r="B307" s="68" t="s">
        <v>1342</v>
      </c>
      <c r="C307" s="83" t="str">
        <f>VLOOKUP(B307,[1]Sheet1!$B$1:$C$246,2,0)</f>
        <v>后芋园组至前芋园组硬化道路1500米，道路两边绿化。</v>
      </c>
      <c r="D307" s="68" t="s">
        <v>74</v>
      </c>
      <c r="E307" s="68" t="s">
        <v>92</v>
      </c>
      <c r="F307" s="68" t="s">
        <v>50</v>
      </c>
      <c r="G307" s="68" t="s">
        <v>206</v>
      </c>
      <c r="H307" s="68" t="s">
        <v>619</v>
      </c>
      <c r="I307" s="68" t="s">
        <v>1343</v>
      </c>
      <c r="J307" s="75">
        <f t="shared" si="32"/>
        <v>79.8</v>
      </c>
      <c r="K307" s="76">
        <f t="shared" si="33"/>
        <v>0</v>
      </c>
      <c r="L307" s="77">
        <v>0</v>
      </c>
      <c r="M307" s="77">
        <v>0</v>
      </c>
      <c r="N307" s="77">
        <v>0</v>
      </c>
      <c r="O307" s="77">
        <v>0</v>
      </c>
      <c r="P307" s="78">
        <v>79.8</v>
      </c>
      <c r="Q307" s="77"/>
      <c r="R307" s="77"/>
      <c r="S307" s="77"/>
      <c r="T307" s="77"/>
      <c r="U307" s="77"/>
      <c r="V307" s="77"/>
      <c r="W307" s="78"/>
      <c r="X307" s="68" t="s">
        <v>53</v>
      </c>
      <c r="Y307" s="68" t="s">
        <v>54</v>
      </c>
      <c r="Z307" s="68" t="s">
        <v>54</v>
      </c>
      <c r="AA307" s="68" t="s">
        <v>55</v>
      </c>
      <c r="AB307" s="68" t="s">
        <v>55</v>
      </c>
      <c r="AC307" s="68" t="s">
        <v>55</v>
      </c>
      <c r="AD307" s="68" t="s">
        <v>1344</v>
      </c>
      <c r="AE307" s="68" t="s">
        <v>1344</v>
      </c>
      <c r="AF307" s="68" t="s">
        <v>1322</v>
      </c>
      <c r="AG307" s="68" t="s">
        <v>1345</v>
      </c>
      <c r="AH307" s="68"/>
    </row>
    <row r="308" spans="1:34" s="49" customFormat="1" ht="70.5" customHeight="1">
      <c r="A308" s="84">
        <v>11</v>
      </c>
      <c r="B308" s="68" t="s">
        <v>1346</v>
      </c>
      <c r="C308" s="83" t="str">
        <f>VLOOKUP(B308,[1]Sheet1!$B$1:$C$246,2,0)</f>
        <v>通组路硬化2200米，道路两边护栏。</v>
      </c>
      <c r="D308" s="68" t="s">
        <v>113</v>
      </c>
      <c r="E308" s="68" t="s">
        <v>216</v>
      </c>
      <c r="F308" s="68" t="s">
        <v>50</v>
      </c>
      <c r="G308" s="68" t="s">
        <v>206</v>
      </c>
      <c r="H308" s="68" t="s">
        <v>619</v>
      </c>
      <c r="I308" s="68" t="s">
        <v>1347</v>
      </c>
      <c r="J308" s="75">
        <f t="shared" si="32"/>
        <v>169.5</v>
      </c>
      <c r="K308" s="76">
        <f t="shared" si="33"/>
        <v>169.5</v>
      </c>
      <c r="L308" s="77">
        <v>0</v>
      </c>
      <c r="M308" s="77">
        <v>0</v>
      </c>
      <c r="N308" s="77">
        <v>0</v>
      </c>
      <c r="O308" s="77">
        <v>169.5</v>
      </c>
      <c r="P308" s="78">
        <v>0</v>
      </c>
      <c r="Q308" s="77"/>
      <c r="R308" s="77"/>
      <c r="S308" s="77"/>
      <c r="T308" s="77"/>
      <c r="U308" s="77"/>
      <c r="V308" s="77"/>
      <c r="W308" s="78"/>
      <c r="X308" s="68" t="s">
        <v>53</v>
      </c>
      <c r="Y308" s="68" t="s">
        <v>54</v>
      </c>
      <c r="Z308" s="68" t="s">
        <v>54</v>
      </c>
      <c r="AA308" s="68" t="s">
        <v>55</v>
      </c>
      <c r="AB308" s="68" t="s">
        <v>55</v>
      </c>
      <c r="AC308" s="68" t="s">
        <v>55</v>
      </c>
      <c r="AD308" s="68" t="s">
        <v>939</v>
      </c>
      <c r="AE308" s="68" t="s">
        <v>939</v>
      </c>
      <c r="AF308" s="68" t="s">
        <v>1322</v>
      </c>
      <c r="AG308" s="68" t="s">
        <v>1348</v>
      </c>
      <c r="AH308" s="68"/>
    </row>
    <row r="309" spans="1:34" s="49" customFormat="1" ht="70.5" customHeight="1">
      <c r="A309" s="84">
        <v>12</v>
      </c>
      <c r="B309" s="68" t="s">
        <v>1349</v>
      </c>
      <c r="C309" s="83" t="str">
        <f>VLOOKUP(B309,[1]Sheet1!$B$1:$C$246,2,0)</f>
        <v>沿下组至站房组硬化道路1200米，道路两边绿化。</v>
      </c>
      <c r="D309" s="68" t="s">
        <v>113</v>
      </c>
      <c r="E309" s="68" t="s">
        <v>114</v>
      </c>
      <c r="F309" s="68" t="s">
        <v>50</v>
      </c>
      <c r="G309" s="68" t="s">
        <v>206</v>
      </c>
      <c r="H309" s="68" t="s">
        <v>619</v>
      </c>
      <c r="I309" s="68" t="s">
        <v>1350</v>
      </c>
      <c r="J309" s="75">
        <f t="shared" si="32"/>
        <v>96.7</v>
      </c>
      <c r="K309" s="76">
        <f t="shared" si="33"/>
        <v>0</v>
      </c>
      <c r="L309" s="77">
        <v>0</v>
      </c>
      <c r="M309" s="77">
        <v>0</v>
      </c>
      <c r="N309" s="77">
        <v>0</v>
      </c>
      <c r="O309" s="77">
        <v>0</v>
      </c>
      <c r="P309" s="78">
        <v>96.7</v>
      </c>
      <c r="Q309" s="77"/>
      <c r="R309" s="77"/>
      <c r="S309" s="77"/>
      <c r="T309" s="77"/>
      <c r="U309" s="77"/>
      <c r="V309" s="77"/>
      <c r="W309" s="78"/>
      <c r="X309" s="68" t="s">
        <v>53</v>
      </c>
      <c r="Y309" s="68" t="s">
        <v>54</v>
      </c>
      <c r="Z309" s="68" t="s">
        <v>54</v>
      </c>
      <c r="AA309" s="68" t="s">
        <v>55</v>
      </c>
      <c r="AB309" s="68" t="s">
        <v>55</v>
      </c>
      <c r="AC309" s="68" t="s">
        <v>55</v>
      </c>
      <c r="AD309" s="68" t="s">
        <v>1317</v>
      </c>
      <c r="AE309" s="68" t="s">
        <v>1317</v>
      </c>
      <c r="AF309" s="68" t="s">
        <v>1322</v>
      </c>
      <c r="AG309" s="68" t="s">
        <v>1351</v>
      </c>
      <c r="AH309" s="68"/>
    </row>
    <row r="310" spans="1:34" s="47" customFormat="1" ht="70.5" customHeight="1">
      <c r="A310" s="84">
        <v>13</v>
      </c>
      <c r="B310" s="68" t="s">
        <v>1352</v>
      </c>
      <c r="C310" s="83" t="str">
        <f>VLOOKUP(B310,[1]Sheet1!$B$1:$C$246,2,0)</f>
        <v>通组路硬化6500米，修筑排水渠。</v>
      </c>
      <c r="D310" s="68" t="s">
        <v>104</v>
      </c>
      <c r="E310" s="68" t="s">
        <v>277</v>
      </c>
      <c r="F310" s="68">
        <v>2019</v>
      </c>
      <c r="G310" s="68" t="s">
        <v>1353</v>
      </c>
      <c r="H310" s="68" t="s">
        <v>1354</v>
      </c>
      <c r="I310" s="68">
        <v>15399191673</v>
      </c>
      <c r="J310" s="75">
        <f t="shared" si="32"/>
        <v>450</v>
      </c>
      <c r="K310" s="76">
        <f t="shared" si="33"/>
        <v>450</v>
      </c>
      <c r="L310" s="77">
        <v>110</v>
      </c>
      <c r="M310" s="77">
        <v>340</v>
      </c>
      <c r="N310" s="77">
        <v>0</v>
      </c>
      <c r="O310" s="77">
        <v>0</v>
      </c>
      <c r="P310" s="78">
        <v>0</v>
      </c>
      <c r="Q310" s="77"/>
      <c r="R310" s="77"/>
      <c r="S310" s="77"/>
      <c r="T310" s="77"/>
      <c r="U310" s="77"/>
      <c r="V310" s="77"/>
      <c r="W310" s="78"/>
      <c r="X310" s="68" t="s">
        <v>53</v>
      </c>
      <c r="Y310" s="68" t="s">
        <v>54</v>
      </c>
      <c r="Z310" s="68" t="s">
        <v>54</v>
      </c>
      <c r="AA310" s="68" t="s">
        <v>55</v>
      </c>
      <c r="AB310" s="68" t="s">
        <v>55</v>
      </c>
      <c r="AC310" s="68" t="s">
        <v>55</v>
      </c>
      <c r="AD310" s="68" t="s">
        <v>985</v>
      </c>
      <c r="AE310" s="68" t="s">
        <v>985</v>
      </c>
      <c r="AF310" s="68" t="s">
        <v>1322</v>
      </c>
      <c r="AG310" s="68" t="s">
        <v>1355</v>
      </c>
      <c r="AH310" s="68"/>
    </row>
    <row r="311" spans="1:34" s="47" customFormat="1" ht="70.5" customHeight="1">
      <c r="A311" s="84">
        <v>14</v>
      </c>
      <c r="B311" s="68" t="s">
        <v>1356</v>
      </c>
      <c r="C311" s="83" t="str">
        <f>VLOOKUP(B311,[1]Sheet1!$B$1:$C$246,2,0)</f>
        <v>通组路硬化2500米，修筑道路两边护栏。</v>
      </c>
      <c r="D311" s="68" t="s">
        <v>61</v>
      </c>
      <c r="E311" s="68" t="s">
        <v>62</v>
      </c>
      <c r="F311" s="68">
        <v>2019</v>
      </c>
      <c r="G311" s="68" t="s">
        <v>1353</v>
      </c>
      <c r="H311" s="68" t="s">
        <v>1354</v>
      </c>
      <c r="I311" s="68">
        <v>15399191673</v>
      </c>
      <c r="J311" s="75">
        <f t="shared" si="32"/>
        <v>300</v>
      </c>
      <c r="K311" s="76">
        <f t="shared" si="33"/>
        <v>300</v>
      </c>
      <c r="L311" s="77">
        <v>0</v>
      </c>
      <c r="M311" s="77">
        <v>275</v>
      </c>
      <c r="N311" s="77">
        <v>0</v>
      </c>
      <c r="O311" s="77">
        <v>25</v>
      </c>
      <c r="P311" s="78">
        <v>0</v>
      </c>
      <c r="Q311" s="77"/>
      <c r="R311" s="77"/>
      <c r="S311" s="77"/>
      <c r="T311" s="77"/>
      <c r="U311" s="77"/>
      <c r="V311" s="77"/>
      <c r="W311" s="78"/>
      <c r="X311" s="68" t="s">
        <v>53</v>
      </c>
      <c r="Y311" s="68" t="s">
        <v>54</v>
      </c>
      <c r="Z311" s="68" t="s">
        <v>54</v>
      </c>
      <c r="AA311" s="68" t="s">
        <v>55</v>
      </c>
      <c r="AB311" s="68" t="s">
        <v>55</v>
      </c>
      <c r="AC311" s="68" t="s">
        <v>55</v>
      </c>
      <c r="AD311" s="68" t="s">
        <v>950</v>
      </c>
      <c r="AE311" s="68" t="s">
        <v>950</v>
      </c>
      <c r="AF311" s="68" t="s">
        <v>1322</v>
      </c>
      <c r="AG311" s="68" t="s">
        <v>1355</v>
      </c>
      <c r="AH311" s="68"/>
    </row>
    <row r="312" spans="1:34" s="49" customFormat="1" ht="70.5" customHeight="1">
      <c r="A312" s="84">
        <v>15</v>
      </c>
      <c r="B312" s="68" t="s">
        <v>1357</v>
      </c>
      <c r="C312" s="83" t="str">
        <f>VLOOKUP(B312,[1]Sheet1!$B$1:$C$246,2,0)</f>
        <v>通组路硬化2500米，修筑道路两边护栏。</v>
      </c>
      <c r="D312" s="68" t="s">
        <v>48</v>
      </c>
      <c r="E312" s="68" t="s">
        <v>428</v>
      </c>
      <c r="F312" s="68">
        <v>2019</v>
      </c>
      <c r="G312" s="68" t="s">
        <v>1353</v>
      </c>
      <c r="H312" s="68" t="s">
        <v>1354</v>
      </c>
      <c r="I312" s="68">
        <v>15399191673</v>
      </c>
      <c r="J312" s="75">
        <f t="shared" si="32"/>
        <v>250</v>
      </c>
      <c r="K312" s="76">
        <f t="shared" si="33"/>
        <v>250</v>
      </c>
      <c r="L312" s="77">
        <v>0</v>
      </c>
      <c r="M312" s="77">
        <v>0</v>
      </c>
      <c r="N312" s="77">
        <v>0</v>
      </c>
      <c r="O312" s="77">
        <v>250</v>
      </c>
      <c r="P312" s="78">
        <v>0</v>
      </c>
      <c r="Q312" s="77"/>
      <c r="R312" s="77"/>
      <c r="S312" s="77"/>
      <c r="T312" s="77"/>
      <c r="U312" s="77"/>
      <c r="V312" s="77"/>
      <c r="W312" s="78"/>
      <c r="X312" s="68" t="s">
        <v>53</v>
      </c>
      <c r="Y312" s="68" t="s">
        <v>54</v>
      </c>
      <c r="Z312" s="68" t="s">
        <v>54</v>
      </c>
      <c r="AA312" s="68" t="s">
        <v>55</v>
      </c>
      <c r="AB312" s="68" t="s">
        <v>55</v>
      </c>
      <c r="AC312" s="68" t="s">
        <v>55</v>
      </c>
      <c r="AD312" s="68" t="s">
        <v>1358</v>
      </c>
      <c r="AE312" s="68" t="s">
        <v>1358</v>
      </c>
      <c r="AF312" s="68" t="s">
        <v>1322</v>
      </c>
      <c r="AG312" s="68" t="s">
        <v>1355</v>
      </c>
      <c r="AH312" s="68"/>
    </row>
    <row r="313" spans="1:34" s="49" customFormat="1" ht="70.5" customHeight="1">
      <c r="A313" s="84">
        <v>16</v>
      </c>
      <c r="B313" s="68" t="s">
        <v>1359</v>
      </c>
      <c r="C313" s="83" t="str">
        <f>VLOOKUP(B313,[1]Sheet1!$B$1:$C$246,2,0)</f>
        <v>通组路硬化4500米，修筑排水渠。</v>
      </c>
      <c r="D313" s="68" t="s">
        <v>61</v>
      </c>
      <c r="E313" s="68" t="s">
        <v>291</v>
      </c>
      <c r="F313" s="68">
        <v>2019</v>
      </c>
      <c r="G313" s="68" t="s">
        <v>1353</v>
      </c>
      <c r="H313" s="68" t="s">
        <v>1354</v>
      </c>
      <c r="I313" s="68">
        <v>15399191673</v>
      </c>
      <c r="J313" s="75">
        <f t="shared" si="32"/>
        <v>450</v>
      </c>
      <c r="K313" s="76">
        <f t="shared" si="33"/>
        <v>450</v>
      </c>
      <c r="L313" s="77">
        <v>0</v>
      </c>
      <c r="M313" s="77">
        <v>0</v>
      </c>
      <c r="N313" s="77">
        <v>0</v>
      </c>
      <c r="O313" s="77">
        <v>450</v>
      </c>
      <c r="P313" s="78">
        <v>0</v>
      </c>
      <c r="Q313" s="77"/>
      <c r="R313" s="77"/>
      <c r="S313" s="77"/>
      <c r="T313" s="77"/>
      <c r="U313" s="77"/>
      <c r="V313" s="77"/>
      <c r="W313" s="78"/>
      <c r="X313" s="68" t="s">
        <v>53</v>
      </c>
      <c r="Y313" s="68" t="s">
        <v>54</v>
      </c>
      <c r="Z313" s="68" t="s">
        <v>54</v>
      </c>
      <c r="AA313" s="68" t="s">
        <v>55</v>
      </c>
      <c r="AB313" s="68" t="s">
        <v>55</v>
      </c>
      <c r="AC313" s="68" t="s">
        <v>55</v>
      </c>
      <c r="AD313" s="68" t="s">
        <v>976</v>
      </c>
      <c r="AE313" s="68" t="s">
        <v>976</v>
      </c>
      <c r="AF313" s="68" t="s">
        <v>1322</v>
      </c>
      <c r="AG313" s="68" t="s">
        <v>1355</v>
      </c>
      <c r="AH313" s="68"/>
    </row>
    <row r="314" spans="1:34" s="49" customFormat="1" ht="70.5" customHeight="1">
      <c r="A314" s="84">
        <v>17</v>
      </c>
      <c r="B314" s="68" t="s">
        <v>1360</v>
      </c>
      <c r="C314" s="83" t="str">
        <f>VLOOKUP(B314,[1]Sheet1!$B$1:$C$246,2,0)</f>
        <v>通组路硬化4500米，修筑排水渠。</v>
      </c>
      <c r="D314" s="68" t="s">
        <v>136</v>
      </c>
      <c r="E314" s="68" t="s">
        <v>503</v>
      </c>
      <c r="F314" s="68">
        <v>2019</v>
      </c>
      <c r="G314" s="68" t="s">
        <v>1353</v>
      </c>
      <c r="H314" s="68" t="s">
        <v>1354</v>
      </c>
      <c r="I314" s="68">
        <v>15399191673</v>
      </c>
      <c r="J314" s="75">
        <f t="shared" si="32"/>
        <v>400</v>
      </c>
      <c r="K314" s="76">
        <f t="shared" si="33"/>
        <v>400</v>
      </c>
      <c r="L314" s="77">
        <v>0</v>
      </c>
      <c r="M314" s="77">
        <v>0</v>
      </c>
      <c r="N314" s="77">
        <v>0</v>
      </c>
      <c r="O314" s="77">
        <v>400</v>
      </c>
      <c r="P314" s="78">
        <v>0</v>
      </c>
      <c r="Q314" s="77"/>
      <c r="R314" s="77"/>
      <c r="S314" s="77"/>
      <c r="T314" s="77"/>
      <c r="U314" s="77"/>
      <c r="V314" s="77"/>
      <c r="W314" s="78"/>
      <c r="X314" s="68" t="s">
        <v>53</v>
      </c>
      <c r="Y314" s="68" t="s">
        <v>54</v>
      </c>
      <c r="Z314" s="68" t="s">
        <v>54</v>
      </c>
      <c r="AA314" s="68" t="s">
        <v>55</v>
      </c>
      <c r="AB314" s="68" t="s">
        <v>55</v>
      </c>
      <c r="AC314" s="68" t="s">
        <v>55</v>
      </c>
      <c r="AD314" s="68" t="s">
        <v>1361</v>
      </c>
      <c r="AE314" s="68" t="s">
        <v>1361</v>
      </c>
      <c r="AF314" s="68" t="s">
        <v>1322</v>
      </c>
      <c r="AG314" s="68" t="s">
        <v>1355</v>
      </c>
      <c r="AH314" s="68"/>
    </row>
    <row r="315" spans="1:34" s="49" customFormat="1" ht="70.5" customHeight="1">
      <c r="A315" s="84">
        <v>18</v>
      </c>
      <c r="B315" s="68" t="s">
        <v>1362</v>
      </c>
      <c r="C315" s="83" t="str">
        <f>VLOOKUP(B315,[1]Sheet1!$B$1:$C$246,2,0)</f>
        <v>通组路硬化1200米，修筑排水渠。</v>
      </c>
      <c r="D315" s="68" t="s">
        <v>48</v>
      </c>
      <c r="E315" s="68" t="s">
        <v>258</v>
      </c>
      <c r="F315" s="68">
        <v>2019</v>
      </c>
      <c r="G315" s="68" t="s">
        <v>1353</v>
      </c>
      <c r="H315" s="68" t="s">
        <v>1354</v>
      </c>
      <c r="I315" s="68">
        <v>15399191673</v>
      </c>
      <c r="J315" s="75">
        <f t="shared" si="32"/>
        <v>86</v>
      </c>
      <c r="K315" s="76">
        <f t="shared" si="33"/>
        <v>86</v>
      </c>
      <c r="L315" s="77">
        <v>0</v>
      </c>
      <c r="M315" s="77">
        <v>0</v>
      </c>
      <c r="N315" s="77">
        <v>0</v>
      </c>
      <c r="O315" s="77">
        <v>86</v>
      </c>
      <c r="P315" s="78">
        <v>0</v>
      </c>
      <c r="Q315" s="77"/>
      <c r="R315" s="77"/>
      <c r="S315" s="77"/>
      <c r="T315" s="77"/>
      <c r="U315" s="77"/>
      <c r="V315" s="77"/>
      <c r="W315" s="78"/>
      <c r="X315" s="68" t="s">
        <v>53</v>
      </c>
      <c r="Y315" s="68" t="s">
        <v>54</v>
      </c>
      <c r="Z315" s="68" t="s">
        <v>54</v>
      </c>
      <c r="AA315" s="68" t="s">
        <v>55</v>
      </c>
      <c r="AB315" s="68" t="s">
        <v>55</v>
      </c>
      <c r="AC315" s="68" t="s">
        <v>55</v>
      </c>
      <c r="AD315" s="68" t="s">
        <v>1363</v>
      </c>
      <c r="AE315" s="68" t="s">
        <v>1363</v>
      </c>
      <c r="AF315" s="68" t="s">
        <v>1322</v>
      </c>
      <c r="AG315" s="68" t="s">
        <v>1355</v>
      </c>
      <c r="AH315" s="68"/>
    </row>
    <row r="316" spans="1:34" s="49" customFormat="1" ht="70.5" customHeight="1">
      <c r="A316" s="84">
        <v>19</v>
      </c>
      <c r="B316" s="68" t="s">
        <v>1364</v>
      </c>
      <c r="C316" s="83" t="str">
        <f>VLOOKUP(B316,[1]Sheet1!$B$1:$C$246,2,0)</f>
        <v>通组路硬化930米，修筑护栏。</v>
      </c>
      <c r="D316" s="68" t="s">
        <v>61</v>
      </c>
      <c r="E316" s="68" t="s">
        <v>1365</v>
      </c>
      <c r="F316" s="68">
        <v>2019</v>
      </c>
      <c r="G316" s="68" t="s">
        <v>1353</v>
      </c>
      <c r="H316" s="68" t="s">
        <v>1354</v>
      </c>
      <c r="I316" s="68">
        <v>15399191673</v>
      </c>
      <c r="J316" s="75">
        <f t="shared" si="32"/>
        <v>47</v>
      </c>
      <c r="K316" s="76">
        <f t="shared" si="33"/>
        <v>0</v>
      </c>
      <c r="L316" s="77">
        <v>0</v>
      </c>
      <c r="M316" s="77">
        <v>0</v>
      </c>
      <c r="N316" s="77">
        <v>0</v>
      </c>
      <c r="O316" s="77">
        <v>0</v>
      </c>
      <c r="P316" s="78">
        <v>47</v>
      </c>
      <c r="Q316" s="77"/>
      <c r="R316" s="77"/>
      <c r="S316" s="77"/>
      <c r="T316" s="77"/>
      <c r="U316" s="77"/>
      <c r="V316" s="77"/>
      <c r="W316" s="78"/>
      <c r="X316" s="68" t="s">
        <v>53</v>
      </c>
      <c r="Y316" s="68" t="s">
        <v>54</v>
      </c>
      <c r="Z316" s="68" t="s">
        <v>54</v>
      </c>
      <c r="AA316" s="68" t="s">
        <v>55</v>
      </c>
      <c r="AB316" s="68" t="s">
        <v>55</v>
      </c>
      <c r="AC316" s="68" t="s">
        <v>55</v>
      </c>
      <c r="AD316" s="68" t="s">
        <v>976</v>
      </c>
      <c r="AE316" s="68" t="s">
        <v>976</v>
      </c>
      <c r="AF316" s="68" t="s">
        <v>1322</v>
      </c>
      <c r="AG316" s="68" t="s">
        <v>1355</v>
      </c>
      <c r="AH316" s="68"/>
    </row>
    <row r="317" spans="1:34" s="49" customFormat="1" ht="70.5" customHeight="1">
      <c r="A317" s="84">
        <v>20</v>
      </c>
      <c r="B317" s="68" t="s">
        <v>1366</v>
      </c>
      <c r="C317" s="83" t="str">
        <f>VLOOKUP(B317,[1]Sheet1!$B$1:$C$246,2,0)</f>
        <v>通组路硬化1053米，绿化。</v>
      </c>
      <c r="D317" s="68" t="s">
        <v>61</v>
      </c>
      <c r="E317" s="68" t="s">
        <v>100</v>
      </c>
      <c r="F317" s="68">
        <v>2019</v>
      </c>
      <c r="G317" s="68" t="s">
        <v>1353</v>
      </c>
      <c r="H317" s="68" t="s">
        <v>1354</v>
      </c>
      <c r="I317" s="68">
        <v>15399191673</v>
      </c>
      <c r="J317" s="75">
        <f t="shared" si="32"/>
        <v>105.6</v>
      </c>
      <c r="K317" s="76">
        <f t="shared" si="33"/>
        <v>0</v>
      </c>
      <c r="L317" s="77">
        <v>0</v>
      </c>
      <c r="M317" s="77">
        <v>0</v>
      </c>
      <c r="N317" s="77">
        <v>0</v>
      </c>
      <c r="O317" s="77">
        <v>0</v>
      </c>
      <c r="P317" s="78">
        <v>105.6</v>
      </c>
      <c r="Q317" s="77"/>
      <c r="R317" s="77"/>
      <c r="S317" s="77"/>
      <c r="T317" s="77"/>
      <c r="U317" s="77"/>
      <c r="V317" s="77"/>
      <c r="W317" s="78"/>
      <c r="X317" s="68" t="s">
        <v>53</v>
      </c>
      <c r="Y317" s="68" t="s">
        <v>54</v>
      </c>
      <c r="Z317" s="68" t="s">
        <v>54</v>
      </c>
      <c r="AA317" s="68" t="s">
        <v>55</v>
      </c>
      <c r="AB317" s="68" t="s">
        <v>55</v>
      </c>
      <c r="AC317" s="68" t="s">
        <v>55</v>
      </c>
      <c r="AD317" s="68" t="s">
        <v>1367</v>
      </c>
      <c r="AE317" s="68" t="s">
        <v>1367</v>
      </c>
      <c r="AF317" s="68" t="s">
        <v>1322</v>
      </c>
      <c r="AG317" s="68" t="s">
        <v>1355</v>
      </c>
      <c r="AH317" s="68"/>
    </row>
    <row r="318" spans="1:34" s="49" customFormat="1" ht="70.5" customHeight="1">
      <c r="A318" s="84">
        <v>21</v>
      </c>
      <c r="B318" s="68" t="s">
        <v>1368</v>
      </c>
      <c r="C318" s="83" t="str">
        <f>VLOOKUP(B318,[1]Sheet1!$B$1:$C$246,2,0)</f>
        <v>福洞沟、三县庙、楼子组通组路长1430米</v>
      </c>
      <c r="D318" s="68" t="s">
        <v>61</v>
      </c>
      <c r="E318" s="68" t="s">
        <v>154</v>
      </c>
      <c r="F318" s="68">
        <v>2019</v>
      </c>
      <c r="G318" s="68" t="s">
        <v>1353</v>
      </c>
      <c r="H318" s="68" t="s">
        <v>1354</v>
      </c>
      <c r="I318" s="68">
        <v>15399191673</v>
      </c>
      <c r="J318" s="75">
        <f t="shared" si="32"/>
        <v>91</v>
      </c>
      <c r="K318" s="76">
        <f t="shared" si="33"/>
        <v>0</v>
      </c>
      <c r="L318" s="77">
        <v>0</v>
      </c>
      <c r="M318" s="77">
        <v>0</v>
      </c>
      <c r="N318" s="77">
        <v>0</v>
      </c>
      <c r="O318" s="77">
        <v>0</v>
      </c>
      <c r="P318" s="78">
        <v>91</v>
      </c>
      <c r="Q318" s="77"/>
      <c r="R318" s="77"/>
      <c r="S318" s="77"/>
      <c r="T318" s="77"/>
      <c r="U318" s="77"/>
      <c r="V318" s="77"/>
      <c r="W318" s="78"/>
      <c r="X318" s="68" t="s">
        <v>53</v>
      </c>
      <c r="Y318" s="68" t="s">
        <v>54</v>
      </c>
      <c r="Z318" s="68" t="s">
        <v>54</v>
      </c>
      <c r="AA318" s="68" t="s">
        <v>55</v>
      </c>
      <c r="AB318" s="68" t="s">
        <v>55</v>
      </c>
      <c r="AC318" s="68" t="s">
        <v>55</v>
      </c>
      <c r="AD318" s="68" t="s">
        <v>1315</v>
      </c>
      <c r="AE318" s="68" t="s">
        <v>1315</v>
      </c>
      <c r="AF318" s="68" t="s">
        <v>1322</v>
      </c>
      <c r="AG318" s="68" t="s">
        <v>1355</v>
      </c>
      <c r="AH318" s="68"/>
    </row>
    <row r="319" spans="1:34" s="49" customFormat="1" ht="70.5" customHeight="1">
      <c r="A319" s="84">
        <v>22</v>
      </c>
      <c r="B319" s="68" t="s">
        <v>1369</v>
      </c>
      <c r="C319" s="83" t="str">
        <f>VLOOKUP(B319,[1]Sheet1!$B$1:$C$246,2,0)</f>
        <v>田咀通组路长1000米</v>
      </c>
      <c r="D319" s="68" t="s">
        <v>61</v>
      </c>
      <c r="E319" s="68" t="s">
        <v>154</v>
      </c>
      <c r="F319" s="68">
        <v>2019</v>
      </c>
      <c r="G319" s="68" t="s">
        <v>1353</v>
      </c>
      <c r="H319" s="68" t="s">
        <v>1354</v>
      </c>
      <c r="I319" s="68">
        <v>15399191673</v>
      </c>
      <c r="J319" s="75">
        <f t="shared" si="32"/>
        <v>70</v>
      </c>
      <c r="K319" s="76">
        <f t="shared" si="33"/>
        <v>0</v>
      </c>
      <c r="L319" s="77">
        <v>0</v>
      </c>
      <c r="M319" s="77">
        <v>0</v>
      </c>
      <c r="N319" s="77">
        <v>0</v>
      </c>
      <c r="O319" s="77">
        <v>0</v>
      </c>
      <c r="P319" s="78">
        <v>70</v>
      </c>
      <c r="Q319" s="77"/>
      <c r="R319" s="77"/>
      <c r="S319" s="77"/>
      <c r="T319" s="77"/>
      <c r="U319" s="77"/>
      <c r="V319" s="77"/>
      <c r="W319" s="78"/>
      <c r="X319" s="68" t="s">
        <v>53</v>
      </c>
      <c r="Y319" s="68" t="s">
        <v>54</v>
      </c>
      <c r="Z319" s="68" t="s">
        <v>54</v>
      </c>
      <c r="AA319" s="68" t="s">
        <v>55</v>
      </c>
      <c r="AB319" s="68" t="s">
        <v>55</v>
      </c>
      <c r="AC319" s="68" t="s">
        <v>55</v>
      </c>
      <c r="AD319" s="68" t="s">
        <v>1315</v>
      </c>
      <c r="AE319" s="68" t="s">
        <v>1315</v>
      </c>
      <c r="AF319" s="68" t="s">
        <v>1322</v>
      </c>
      <c r="AG319" s="68" t="s">
        <v>1355</v>
      </c>
      <c r="AH319" s="68"/>
    </row>
    <row r="320" spans="1:34" s="49" customFormat="1" ht="70.5" customHeight="1">
      <c r="A320" s="84">
        <v>23</v>
      </c>
      <c r="B320" s="68" t="s">
        <v>1370</v>
      </c>
      <c r="C320" s="83" t="str">
        <f>VLOOKUP(B320,[1]Sheet1!$B$1:$C$246,2,0)</f>
        <v>东石坡组、河东组巷道硬化3550米</v>
      </c>
      <c r="D320" s="68" t="s">
        <v>61</v>
      </c>
      <c r="E320" s="68" t="s">
        <v>149</v>
      </c>
      <c r="F320" s="68">
        <v>2019</v>
      </c>
      <c r="G320" s="68" t="s">
        <v>1353</v>
      </c>
      <c r="H320" s="68" t="s">
        <v>1354</v>
      </c>
      <c r="I320" s="68">
        <v>15399191673</v>
      </c>
      <c r="J320" s="75">
        <f t="shared" si="32"/>
        <v>255</v>
      </c>
      <c r="K320" s="76">
        <f t="shared" si="33"/>
        <v>0</v>
      </c>
      <c r="L320" s="77">
        <v>0</v>
      </c>
      <c r="M320" s="77">
        <v>0</v>
      </c>
      <c r="N320" s="77">
        <v>0</v>
      </c>
      <c r="O320" s="77">
        <v>0</v>
      </c>
      <c r="P320" s="78">
        <v>255</v>
      </c>
      <c r="Q320" s="77"/>
      <c r="R320" s="77"/>
      <c r="S320" s="77"/>
      <c r="T320" s="77"/>
      <c r="U320" s="77"/>
      <c r="V320" s="77"/>
      <c r="W320" s="78"/>
      <c r="X320" s="68" t="s">
        <v>53</v>
      </c>
      <c r="Y320" s="68" t="s">
        <v>54</v>
      </c>
      <c r="Z320" s="68" t="s">
        <v>54</v>
      </c>
      <c r="AA320" s="68" t="s">
        <v>55</v>
      </c>
      <c r="AB320" s="68" t="s">
        <v>55</v>
      </c>
      <c r="AC320" s="68" t="s">
        <v>55</v>
      </c>
      <c r="AD320" s="68" t="s">
        <v>1371</v>
      </c>
      <c r="AE320" s="68" t="s">
        <v>1371</v>
      </c>
      <c r="AF320" s="68" t="s">
        <v>1322</v>
      </c>
      <c r="AG320" s="68" t="s">
        <v>1355</v>
      </c>
      <c r="AH320" s="68"/>
    </row>
    <row r="321" spans="1:34" s="49" customFormat="1" ht="70.5" customHeight="1">
      <c r="A321" s="84">
        <v>24</v>
      </c>
      <c r="B321" s="68" t="s">
        <v>1372</v>
      </c>
      <c r="C321" s="83" t="str">
        <f>VLOOKUP(B321,[1]Sheet1!$B$1:$C$246,2,0)</f>
        <v>状元到北原组2200米</v>
      </c>
      <c r="D321" s="68" t="s">
        <v>61</v>
      </c>
      <c r="E321" s="68" t="s">
        <v>62</v>
      </c>
      <c r="F321" s="68">
        <v>2019</v>
      </c>
      <c r="G321" s="68" t="s">
        <v>1353</v>
      </c>
      <c r="H321" s="68" t="s">
        <v>1354</v>
      </c>
      <c r="I321" s="68">
        <v>15399191673</v>
      </c>
      <c r="J321" s="75">
        <f t="shared" si="32"/>
        <v>143</v>
      </c>
      <c r="K321" s="76">
        <f t="shared" si="33"/>
        <v>0</v>
      </c>
      <c r="L321" s="77">
        <v>0</v>
      </c>
      <c r="M321" s="77">
        <v>0</v>
      </c>
      <c r="N321" s="77">
        <v>0</v>
      </c>
      <c r="O321" s="77">
        <v>0</v>
      </c>
      <c r="P321" s="78">
        <v>143</v>
      </c>
      <c r="Q321" s="77"/>
      <c r="R321" s="77"/>
      <c r="S321" s="77"/>
      <c r="T321" s="77"/>
      <c r="U321" s="77"/>
      <c r="V321" s="77"/>
      <c r="W321" s="78"/>
      <c r="X321" s="68" t="s">
        <v>53</v>
      </c>
      <c r="Y321" s="68" t="s">
        <v>54</v>
      </c>
      <c r="Z321" s="68" t="s">
        <v>54</v>
      </c>
      <c r="AA321" s="68" t="s">
        <v>55</v>
      </c>
      <c r="AB321" s="68" t="s">
        <v>55</v>
      </c>
      <c r="AC321" s="68" t="s">
        <v>55</v>
      </c>
      <c r="AD321" s="68" t="s">
        <v>950</v>
      </c>
      <c r="AE321" s="68" t="s">
        <v>950</v>
      </c>
      <c r="AF321" s="68" t="s">
        <v>1322</v>
      </c>
      <c r="AG321" s="68" t="s">
        <v>1355</v>
      </c>
      <c r="AH321" s="68"/>
    </row>
    <row r="322" spans="1:34" s="49" customFormat="1" ht="70.5" customHeight="1">
      <c r="A322" s="84">
        <v>25</v>
      </c>
      <c r="B322" s="68" t="s">
        <v>1373</v>
      </c>
      <c r="C322" s="83" t="str">
        <f>VLOOKUP(B322,[1]Sheet1!$B$1:$C$246,2,0)</f>
        <v>通组路硬化2300米，道路两边绿化。</v>
      </c>
      <c r="D322" s="68" t="s">
        <v>104</v>
      </c>
      <c r="E322" s="68" t="s">
        <v>696</v>
      </c>
      <c r="F322" s="68">
        <v>2019</v>
      </c>
      <c r="G322" s="68" t="s">
        <v>1353</v>
      </c>
      <c r="H322" s="68" t="s">
        <v>1354</v>
      </c>
      <c r="I322" s="68">
        <v>15399191673</v>
      </c>
      <c r="J322" s="75">
        <f t="shared" si="32"/>
        <v>121.3562</v>
      </c>
      <c r="K322" s="76">
        <f t="shared" si="33"/>
        <v>0</v>
      </c>
      <c r="L322" s="77">
        <v>0</v>
      </c>
      <c r="M322" s="77">
        <v>0</v>
      </c>
      <c r="N322" s="77">
        <v>0</v>
      </c>
      <c r="O322" s="77">
        <v>0</v>
      </c>
      <c r="P322" s="78">
        <v>121.3562</v>
      </c>
      <c r="Q322" s="77"/>
      <c r="R322" s="77"/>
      <c r="S322" s="77"/>
      <c r="T322" s="77"/>
      <c r="U322" s="77"/>
      <c r="V322" s="77"/>
      <c r="W322" s="78"/>
      <c r="X322" s="68" t="s">
        <v>53</v>
      </c>
      <c r="Y322" s="68" t="s">
        <v>54</v>
      </c>
      <c r="Z322" s="68" t="s">
        <v>54</v>
      </c>
      <c r="AA322" s="68" t="s">
        <v>55</v>
      </c>
      <c r="AB322" s="68" t="s">
        <v>55</v>
      </c>
      <c r="AC322" s="68" t="s">
        <v>55</v>
      </c>
      <c r="AD322" s="68" t="s">
        <v>1374</v>
      </c>
      <c r="AE322" s="68" t="s">
        <v>1374</v>
      </c>
      <c r="AF322" s="68" t="s">
        <v>1322</v>
      </c>
      <c r="AG322" s="68" t="s">
        <v>1355</v>
      </c>
      <c r="AH322" s="68"/>
    </row>
    <row r="323" spans="1:34" s="49" customFormat="1" ht="70.5" customHeight="1">
      <c r="A323" s="84">
        <v>26</v>
      </c>
      <c r="B323" s="68" t="s">
        <v>1375</v>
      </c>
      <c r="C323" s="83" t="str">
        <f>VLOOKUP(B323,[1]Sheet1!$B$1:$C$246,2,0)</f>
        <v>通组路硬化2500米，修筑道路两边护栏。</v>
      </c>
      <c r="D323" s="68" t="s">
        <v>113</v>
      </c>
      <c r="E323" s="68" t="s">
        <v>114</v>
      </c>
      <c r="F323" s="68">
        <v>2019</v>
      </c>
      <c r="G323" s="68" t="s">
        <v>1353</v>
      </c>
      <c r="H323" s="68" t="s">
        <v>1354</v>
      </c>
      <c r="I323" s="68">
        <v>15399191673</v>
      </c>
      <c r="J323" s="75">
        <f t="shared" si="32"/>
        <v>179.11439999999999</v>
      </c>
      <c r="K323" s="76">
        <f t="shared" si="33"/>
        <v>0</v>
      </c>
      <c r="L323" s="77">
        <v>0</v>
      </c>
      <c r="M323" s="77">
        <v>0</v>
      </c>
      <c r="N323" s="77">
        <v>0</v>
      </c>
      <c r="O323" s="77">
        <v>0</v>
      </c>
      <c r="P323" s="78">
        <v>179.11439999999999</v>
      </c>
      <c r="Q323" s="77"/>
      <c r="R323" s="77"/>
      <c r="S323" s="77"/>
      <c r="T323" s="77"/>
      <c r="U323" s="77"/>
      <c r="V323" s="77"/>
      <c r="W323" s="78"/>
      <c r="X323" s="68" t="s">
        <v>53</v>
      </c>
      <c r="Y323" s="68" t="s">
        <v>54</v>
      </c>
      <c r="Z323" s="68" t="s">
        <v>54</v>
      </c>
      <c r="AA323" s="68" t="s">
        <v>55</v>
      </c>
      <c r="AB323" s="68" t="s">
        <v>55</v>
      </c>
      <c r="AC323" s="68" t="s">
        <v>55</v>
      </c>
      <c r="AD323" s="68" t="s">
        <v>1317</v>
      </c>
      <c r="AE323" s="68" t="s">
        <v>1317</v>
      </c>
      <c r="AF323" s="68" t="s">
        <v>1322</v>
      </c>
      <c r="AG323" s="68" t="s">
        <v>1355</v>
      </c>
      <c r="AH323" s="68"/>
    </row>
    <row r="324" spans="1:34" s="49" customFormat="1" ht="70.5" customHeight="1">
      <c r="A324" s="84">
        <v>27</v>
      </c>
      <c r="B324" s="68" t="s">
        <v>1376</v>
      </c>
      <c r="C324" s="83" t="str">
        <f>VLOOKUP(B324,[1]Sheet1!$B$1:$C$246,2,0)</f>
        <v>通组路硬化2500米，修筑道路两边排水渠。</v>
      </c>
      <c r="D324" s="68" t="s">
        <v>104</v>
      </c>
      <c r="E324" s="68" t="s">
        <v>277</v>
      </c>
      <c r="F324" s="68">
        <v>2019</v>
      </c>
      <c r="G324" s="68" t="s">
        <v>1353</v>
      </c>
      <c r="H324" s="68" t="s">
        <v>1354</v>
      </c>
      <c r="I324" s="68">
        <v>15399191673</v>
      </c>
      <c r="J324" s="75">
        <f t="shared" si="32"/>
        <v>155.200143</v>
      </c>
      <c r="K324" s="76">
        <f t="shared" si="33"/>
        <v>0</v>
      </c>
      <c r="L324" s="77">
        <v>0</v>
      </c>
      <c r="M324" s="77">
        <v>0</v>
      </c>
      <c r="N324" s="77">
        <v>0</v>
      </c>
      <c r="O324" s="77">
        <v>0</v>
      </c>
      <c r="P324" s="78">
        <v>155.200143</v>
      </c>
      <c r="Q324" s="77"/>
      <c r="R324" s="77"/>
      <c r="S324" s="77"/>
      <c r="T324" s="77"/>
      <c r="U324" s="77"/>
      <c r="V324" s="77"/>
      <c r="W324" s="78"/>
      <c r="X324" s="68" t="s">
        <v>53</v>
      </c>
      <c r="Y324" s="68" t="s">
        <v>54</v>
      </c>
      <c r="Z324" s="68" t="s">
        <v>54</v>
      </c>
      <c r="AA324" s="68" t="s">
        <v>55</v>
      </c>
      <c r="AB324" s="68" t="s">
        <v>55</v>
      </c>
      <c r="AC324" s="68" t="s">
        <v>55</v>
      </c>
      <c r="AD324" s="68" t="s">
        <v>1377</v>
      </c>
      <c r="AE324" s="68" t="s">
        <v>1377</v>
      </c>
      <c r="AF324" s="68" t="s">
        <v>1322</v>
      </c>
      <c r="AG324" s="68" t="s">
        <v>1355</v>
      </c>
      <c r="AH324" s="68"/>
    </row>
    <row r="325" spans="1:34" s="49" customFormat="1" ht="70.5" customHeight="1">
      <c r="A325" s="84">
        <v>28</v>
      </c>
      <c r="B325" s="68" t="s">
        <v>1378</v>
      </c>
      <c r="C325" s="83" t="str">
        <f>VLOOKUP(B325,[1]Sheet1!$B$1:$C$246,2,0)</f>
        <v>通组路硬化1900米，道路两边护栏。</v>
      </c>
      <c r="D325" s="68" t="s">
        <v>104</v>
      </c>
      <c r="E325" s="68" t="s">
        <v>277</v>
      </c>
      <c r="F325" s="68">
        <v>2019</v>
      </c>
      <c r="G325" s="68" t="s">
        <v>1353</v>
      </c>
      <c r="H325" s="68" t="s">
        <v>1354</v>
      </c>
      <c r="I325" s="68">
        <v>15399191673</v>
      </c>
      <c r="J325" s="75">
        <f t="shared" si="32"/>
        <v>132</v>
      </c>
      <c r="K325" s="76">
        <f t="shared" si="33"/>
        <v>0</v>
      </c>
      <c r="L325" s="77">
        <v>0</v>
      </c>
      <c r="M325" s="77">
        <v>0</v>
      </c>
      <c r="N325" s="77">
        <v>0</v>
      </c>
      <c r="O325" s="77">
        <v>0</v>
      </c>
      <c r="P325" s="78">
        <v>132</v>
      </c>
      <c r="Q325" s="77"/>
      <c r="R325" s="77"/>
      <c r="S325" s="77"/>
      <c r="T325" s="77"/>
      <c r="U325" s="77"/>
      <c r="V325" s="77"/>
      <c r="W325" s="78"/>
      <c r="X325" s="68" t="s">
        <v>53</v>
      </c>
      <c r="Y325" s="68" t="s">
        <v>54</v>
      </c>
      <c r="Z325" s="68" t="s">
        <v>54</v>
      </c>
      <c r="AA325" s="68" t="s">
        <v>55</v>
      </c>
      <c r="AB325" s="68" t="s">
        <v>55</v>
      </c>
      <c r="AC325" s="68" t="s">
        <v>55</v>
      </c>
      <c r="AD325" s="68" t="s">
        <v>1379</v>
      </c>
      <c r="AE325" s="68" t="s">
        <v>1379</v>
      </c>
      <c r="AF325" s="68" t="s">
        <v>1322</v>
      </c>
      <c r="AG325" s="68" t="s">
        <v>1355</v>
      </c>
      <c r="AH325" s="68"/>
    </row>
    <row r="326" spans="1:34" s="49" customFormat="1" ht="70.5" customHeight="1">
      <c r="A326" s="84">
        <v>29</v>
      </c>
      <c r="B326" s="68" t="s">
        <v>1380</v>
      </c>
      <c r="C326" s="83" t="str">
        <f>VLOOKUP(B326,[1]Sheet1!$B$1:$C$246,2,0)</f>
        <v>孔子头组至桑木渠组通组路硬化400米，道路两边绿化。</v>
      </c>
      <c r="D326" s="68" t="s">
        <v>104</v>
      </c>
      <c r="E326" s="68" t="s">
        <v>142</v>
      </c>
      <c r="F326" s="68">
        <v>2019</v>
      </c>
      <c r="G326" s="68" t="s">
        <v>1353</v>
      </c>
      <c r="H326" s="68" t="s">
        <v>1354</v>
      </c>
      <c r="I326" s="68">
        <v>15399191673</v>
      </c>
      <c r="J326" s="75">
        <f t="shared" si="32"/>
        <v>14</v>
      </c>
      <c r="K326" s="76">
        <f t="shared" si="33"/>
        <v>0</v>
      </c>
      <c r="L326" s="77">
        <v>0</v>
      </c>
      <c r="M326" s="77">
        <v>0</v>
      </c>
      <c r="N326" s="77">
        <v>0</v>
      </c>
      <c r="O326" s="77">
        <v>0</v>
      </c>
      <c r="P326" s="78">
        <v>14</v>
      </c>
      <c r="Q326" s="77"/>
      <c r="R326" s="77"/>
      <c r="S326" s="77"/>
      <c r="T326" s="77"/>
      <c r="U326" s="77"/>
      <c r="V326" s="77"/>
      <c r="W326" s="78"/>
      <c r="X326" s="68" t="s">
        <v>53</v>
      </c>
      <c r="Y326" s="68" t="s">
        <v>54</v>
      </c>
      <c r="Z326" s="68" t="s">
        <v>54</v>
      </c>
      <c r="AA326" s="68" t="s">
        <v>55</v>
      </c>
      <c r="AB326" s="68" t="s">
        <v>55</v>
      </c>
      <c r="AC326" s="68" t="s">
        <v>55</v>
      </c>
      <c r="AD326" s="68" t="s">
        <v>985</v>
      </c>
      <c r="AE326" s="68" t="s">
        <v>985</v>
      </c>
      <c r="AF326" s="68" t="s">
        <v>1322</v>
      </c>
      <c r="AG326" s="68" t="s">
        <v>1355</v>
      </c>
      <c r="AH326" s="68"/>
    </row>
    <row r="327" spans="1:34" s="49" customFormat="1" ht="70.5" customHeight="1">
      <c r="A327" s="84">
        <v>30</v>
      </c>
      <c r="B327" s="68" t="s">
        <v>1381</v>
      </c>
      <c r="C327" s="83" t="str">
        <f>VLOOKUP(B327,[1]Sheet1!$B$1:$C$246,2,0)</f>
        <v>通组路硬化700米，道路两边绿化。</v>
      </c>
      <c r="D327" s="68" t="s">
        <v>104</v>
      </c>
      <c r="E327" s="68" t="s">
        <v>142</v>
      </c>
      <c r="F327" s="68">
        <v>2019</v>
      </c>
      <c r="G327" s="68" t="s">
        <v>1353</v>
      </c>
      <c r="H327" s="68" t="s">
        <v>1354</v>
      </c>
      <c r="I327" s="68">
        <v>15399191673</v>
      </c>
      <c r="J327" s="75">
        <f t="shared" si="32"/>
        <v>40</v>
      </c>
      <c r="K327" s="76">
        <f t="shared" si="33"/>
        <v>0</v>
      </c>
      <c r="L327" s="77">
        <v>0</v>
      </c>
      <c r="M327" s="77">
        <v>0</v>
      </c>
      <c r="N327" s="77">
        <v>0</v>
      </c>
      <c r="O327" s="77">
        <v>0</v>
      </c>
      <c r="P327" s="78">
        <v>40</v>
      </c>
      <c r="Q327" s="77"/>
      <c r="R327" s="77"/>
      <c r="S327" s="77"/>
      <c r="T327" s="77"/>
      <c r="U327" s="77"/>
      <c r="V327" s="77"/>
      <c r="W327" s="78"/>
      <c r="X327" s="68" t="s">
        <v>53</v>
      </c>
      <c r="Y327" s="68" t="s">
        <v>54</v>
      </c>
      <c r="Z327" s="68" t="s">
        <v>54</v>
      </c>
      <c r="AA327" s="68" t="s">
        <v>55</v>
      </c>
      <c r="AB327" s="68" t="s">
        <v>55</v>
      </c>
      <c r="AC327" s="68" t="s">
        <v>55</v>
      </c>
      <c r="AD327" s="68" t="s">
        <v>985</v>
      </c>
      <c r="AE327" s="68" t="s">
        <v>985</v>
      </c>
      <c r="AF327" s="68" t="s">
        <v>1322</v>
      </c>
      <c r="AG327" s="68" t="s">
        <v>1355</v>
      </c>
      <c r="AH327" s="68"/>
    </row>
    <row r="328" spans="1:34" s="41" customFormat="1" ht="70.5" customHeight="1">
      <c r="A328" s="84">
        <v>31</v>
      </c>
      <c r="B328" s="68" t="s">
        <v>1382</v>
      </c>
      <c r="C328" s="83" t="str">
        <f>VLOOKUP(B328,[1]Sheet1!$B$1:$C$246,2,0)</f>
        <v>五峰通组路硬化4500米，道路两边排水渠。</v>
      </c>
      <c r="D328" s="68" t="s">
        <v>74</v>
      </c>
      <c r="E328" s="68" t="s">
        <v>92</v>
      </c>
      <c r="F328" s="68">
        <v>2019</v>
      </c>
      <c r="G328" s="68" t="s">
        <v>1353</v>
      </c>
      <c r="H328" s="68" t="s">
        <v>1354</v>
      </c>
      <c r="I328" s="68">
        <v>15399191673</v>
      </c>
      <c r="J328" s="75">
        <f t="shared" si="32"/>
        <v>278</v>
      </c>
      <c r="K328" s="76">
        <f t="shared" si="33"/>
        <v>0</v>
      </c>
      <c r="L328" s="77">
        <v>0</v>
      </c>
      <c r="M328" s="77">
        <v>0</v>
      </c>
      <c r="N328" s="77">
        <v>0</v>
      </c>
      <c r="O328" s="77">
        <v>0</v>
      </c>
      <c r="P328" s="78">
        <v>278</v>
      </c>
      <c r="Q328" s="77"/>
      <c r="R328" s="77"/>
      <c r="S328" s="77"/>
      <c r="T328" s="77"/>
      <c r="U328" s="77"/>
      <c r="V328" s="77"/>
      <c r="W328" s="78"/>
      <c r="X328" s="68" t="s">
        <v>53</v>
      </c>
      <c r="Y328" s="68" t="s">
        <v>54</v>
      </c>
      <c r="Z328" s="68" t="s">
        <v>54</v>
      </c>
      <c r="AA328" s="68" t="s">
        <v>55</v>
      </c>
      <c r="AB328" s="68" t="s">
        <v>55</v>
      </c>
      <c r="AC328" s="68" t="s">
        <v>55</v>
      </c>
      <c r="AD328" s="68" t="s">
        <v>1383</v>
      </c>
      <c r="AE328" s="68" t="s">
        <v>1383</v>
      </c>
      <c r="AF328" s="68" t="s">
        <v>1322</v>
      </c>
      <c r="AG328" s="68" t="s">
        <v>1355</v>
      </c>
      <c r="AH328" s="68"/>
    </row>
    <row r="329" spans="1:34" s="50" customFormat="1" ht="70.5" customHeight="1">
      <c r="A329" s="84">
        <v>32</v>
      </c>
      <c r="B329" s="153" t="s">
        <v>1384</v>
      </c>
      <c r="C329" s="153" t="s">
        <v>1385</v>
      </c>
      <c r="D329" s="154" t="s">
        <v>104</v>
      </c>
      <c r="E329" s="154" t="s">
        <v>1386</v>
      </c>
      <c r="F329" s="155" t="s">
        <v>50</v>
      </c>
      <c r="G329" s="154" t="s">
        <v>1353</v>
      </c>
      <c r="H329" s="84" t="s">
        <v>1354</v>
      </c>
      <c r="I329" s="153">
        <v>15399191673</v>
      </c>
      <c r="J329" s="75">
        <f t="shared" ref="J329:J360" si="37">K329+P329+Q329+R329+S329+T329+U329+V329+W329</f>
        <v>1050</v>
      </c>
      <c r="K329" s="100"/>
      <c r="L329" s="101"/>
      <c r="M329" s="101"/>
      <c r="N329" s="101"/>
      <c r="O329" s="101"/>
      <c r="P329" s="156">
        <v>1050</v>
      </c>
      <c r="Q329" s="101"/>
      <c r="R329" s="101"/>
      <c r="S329" s="101"/>
      <c r="T329" s="101"/>
      <c r="U329" s="101"/>
      <c r="V329" s="101"/>
      <c r="W329" s="157"/>
      <c r="X329" s="84" t="s">
        <v>53</v>
      </c>
      <c r="Y329" s="84" t="s">
        <v>54</v>
      </c>
      <c r="Z329" s="84" t="s">
        <v>54</v>
      </c>
      <c r="AA329" s="84" t="s">
        <v>55</v>
      </c>
      <c r="AB329" s="84" t="s">
        <v>55</v>
      </c>
      <c r="AC329" s="84" t="s">
        <v>55</v>
      </c>
      <c r="AD329" s="154" t="s">
        <v>1387</v>
      </c>
      <c r="AE329" s="154" t="s">
        <v>1388</v>
      </c>
      <c r="AF329" s="153" t="s">
        <v>1389</v>
      </c>
      <c r="AG329" s="153" t="s">
        <v>1385</v>
      </c>
      <c r="AH329" s="84"/>
    </row>
    <row r="330" spans="1:34" s="50" customFormat="1" ht="70.5" customHeight="1">
      <c r="A330" s="84">
        <v>33</v>
      </c>
      <c r="B330" s="153" t="s">
        <v>1390</v>
      </c>
      <c r="C330" s="153" t="s">
        <v>1391</v>
      </c>
      <c r="D330" s="154" t="s">
        <v>113</v>
      </c>
      <c r="E330" s="154" t="s">
        <v>114</v>
      </c>
      <c r="F330" s="155" t="s">
        <v>50</v>
      </c>
      <c r="G330" s="154" t="s">
        <v>1353</v>
      </c>
      <c r="H330" s="84" t="s">
        <v>1354</v>
      </c>
      <c r="I330" s="153">
        <v>15399191673</v>
      </c>
      <c r="J330" s="75">
        <f t="shared" si="37"/>
        <v>40</v>
      </c>
      <c r="K330" s="100"/>
      <c r="L330" s="101"/>
      <c r="M330" s="101"/>
      <c r="N330" s="101"/>
      <c r="O330" s="101"/>
      <c r="P330" s="156">
        <v>40</v>
      </c>
      <c r="Q330" s="101"/>
      <c r="R330" s="101"/>
      <c r="S330" s="101"/>
      <c r="T330" s="101"/>
      <c r="U330" s="101"/>
      <c r="V330" s="101"/>
      <c r="W330" s="157"/>
      <c r="X330" s="84" t="s">
        <v>53</v>
      </c>
      <c r="Y330" s="84" t="s">
        <v>54</v>
      </c>
      <c r="Z330" s="84" t="s">
        <v>54</v>
      </c>
      <c r="AA330" s="84" t="s">
        <v>55</v>
      </c>
      <c r="AB330" s="84" t="s">
        <v>55</v>
      </c>
      <c r="AC330" s="84" t="s">
        <v>55</v>
      </c>
      <c r="AD330" s="158" t="s">
        <v>1392</v>
      </c>
      <c r="AE330" s="158" t="s">
        <v>1393</v>
      </c>
      <c r="AF330" s="153" t="s">
        <v>1389</v>
      </c>
      <c r="AG330" s="153" t="s">
        <v>1391</v>
      </c>
      <c r="AH330" s="84"/>
    </row>
    <row r="331" spans="1:34" s="50" customFormat="1" ht="70.5" customHeight="1">
      <c r="A331" s="84">
        <v>34</v>
      </c>
      <c r="B331" s="153" t="s">
        <v>1394</v>
      </c>
      <c r="C331" s="153" t="s">
        <v>1395</v>
      </c>
      <c r="D331" s="154" t="s">
        <v>104</v>
      </c>
      <c r="E331" s="154" t="s">
        <v>277</v>
      </c>
      <c r="F331" s="155" t="s">
        <v>50</v>
      </c>
      <c r="G331" s="154" t="s">
        <v>1353</v>
      </c>
      <c r="H331" s="84" t="s">
        <v>1354</v>
      </c>
      <c r="I331" s="153">
        <v>15399191673</v>
      </c>
      <c r="J331" s="75">
        <f t="shared" si="37"/>
        <v>160</v>
      </c>
      <c r="K331" s="100"/>
      <c r="L331" s="101"/>
      <c r="M331" s="101"/>
      <c r="N331" s="101"/>
      <c r="O331" s="101"/>
      <c r="P331" s="156">
        <v>160</v>
      </c>
      <c r="Q331" s="101"/>
      <c r="R331" s="101"/>
      <c r="S331" s="101"/>
      <c r="T331" s="101"/>
      <c r="U331" s="101"/>
      <c r="V331" s="101"/>
      <c r="W331" s="157"/>
      <c r="X331" s="84" t="s">
        <v>53</v>
      </c>
      <c r="Y331" s="84" t="s">
        <v>54</v>
      </c>
      <c r="Z331" s="84" t="s">
        <v>54</v>
      </c>
      <c r="AA331" s="84" t="s">
        <v>55</v>
      </c>
      <c r="AB331" s="84" t="s">
        <v>55</v>
      </c>
      <c r="AC331" s="84" t="s">
        <v>55</v>
      </c>
      <c r="AD331" s="154" t="s">
        <v>1396</v>
      </c>
      <c r="AE331" s="154" t="s">
        <v>1397</v>
      </c>
      <c r="AF331" s="153" t="s">
        <v>1389</v>
      </c>
      <c r="AG331" s="153" t="s">
        <v>1395</v>
      </c>
      <c r="AH331" s="84"/>
    </row>
    <row r="332" spans="1:34" s="50" customFormat="1" ht="70.5" customHeight="1">
      <c r="A332" s="84">
        <v>35</v>
      </c>
      <c r="B332" s="153" t="s">
        <v>1398</v>
      </c>
      <c r="C332" s="153" t="s">
        <v>1395</v>
      </c>
      <c r="D332" s="154" t="s">
        <v>136</v>
      </c>
      <c r="E332" s="154" t="s">
        <v>532</v>
      </c>
      <c r="F332" s="155" t="s">
        <v>50</v>
      </c>
      <c r="G332" s="154" t="s">
        <v>1353</v>
      </c>
      <c r="H332" s="84" t="s">
        <v>1354</v>
      </c>
      <c r="I332" s="153">
        <v>15399191673</v>
      </c>
      <c r="J332" s="75">
        <f t="shared" si="37"/>
        <v>70</v>
      </c>
      <c r="K332" s="100"/>
      <c r="L332" s="101"/>
      <c r="M332" s="101"/>
      <c r="N332" s="101"/>
      <c r="O332" s="101"/>
      <c r="P332" s="156">
        <v>70</v>
      </c>
      <c r="Q332" s="101"/>
      <c r="R332" s="101"/>
      <c r="S332" s="101"/>
      <c r="T332" s="101"/>
      <c r="U332" s="101"/>
      <c r="V332" s="101"/>
      <c r="W332" s="157"/>
      <c r="X332" s="84" t="s">
        <v>53</v>
      </c>
      <c r="Y332" s="84" t="s">
        <v>54</v>
      </c>
      <c r="Z332" s="84" t="s">
        <v>54</v>
      </c>
      <c r="AA332" s="84" t="s">
        <v>55</v>
      </c>
      <c r="AB332" s="84" t="s">
        <v>55</v>
      </c>
      <c r="AC332" s="84" t="s">
        <v>55</v>
      </c>
      <c r="AD332" s="154" t="s">
        <v>1399</v>
      </c>
      <c r="AE332" s="154" t="s">
        <v>1400</v>
      </c>
      <c r="AF332" s="153" t="s">
        <v>1389</v>
      </c>
      <c r="AG332" s="153" t="s">
        <v>1395</v>
      </c>
      <c r="AH332" s="84"/>
    </row>
    <row r="333" spans="1:34" s="50" customFormat="1" ht="70.5" customHeight="1">
      <c r="A333" s="84">
        <v>36</v>
      </c>
      <c r="B333" s="153" t="s">
        <v>1401</v>
      </c>
      <c r="C333" s="153" t="s">
        <v>1395</v>
      </c>
      <c r="D333" s="154" t="s">
        <v>113</v>
      </c>
      <c r="E333" s="154" t="s">
        <v>223</v>
      </c>
      <c r="F333" s="155" t="s">
        <v>50</v>
      </c>
      <c r="G333" s="154" t="s">
        <v>1353</v>
      </c>
      <c r="H333" s="84" t="s">
        <v>1354</v>
      </c>
      <c r="I333" s="153">
        <v>15399191673</v>
      </c>
      <c r="J333" s="75">
        <f t="shared" si="37"/>
        <v>50</v>
      </c>
      <c r="K333" s="100"/>
      <c r="L333" s="101"/>
      <c r="M333" s="101"/>
      <c r="N333" s="101"/>
      <c r="O333" s="101"/>
      <c r="P333" s="156">
        <v>50</v>
      </c>
      <c r="Q333" s="101"/>
      <c r="R333" s="101"/>
      <c r="S333" s="101"/>
      <c r="T333" s="101"/>
      <c r="U333" s="101"/>
      <c r="V333" s="101"/>
      <c r="W333" s="157"/>
      <c r="X333" s="84" t="s">
        <v>53</v>
      </c>
      <c r="Y333" s="84" t="s">
        <v>54</v>
      </c>
      <c r="Z333" s="84" t="s">
        <v>54</v>
      </c>
      <c r="AA333" s="84" t="s">
        <v>55</v>
      </c>
      <c r="AB333" s="84" t="s">
        <v>55</v>
      </c>
      <c r="AC333" s="84" t="s">
        <v>55</v>
      </c>
      <c r="AD333" s="154" t="s">
        <v>1402</v>
      </c>
      <c r="AE333" s="154" t="s">
        <v>1403</v>
      </c>
      <c r="AF333" s="153" t="s">
        <v>1389</v>
      </c>
      <c r="AG333" s="153" t="s">
        <v>1395</v>
      </c>
      <c r="AH333" s="84"/>
    </row>
    <row r="334" spans="1:34" s="50" customFormat="1" ht="70.5" customHeight="1">
      <c r="A334" s="84">
        <v>37</v>
      </c>
      <c r="B334" s="153" t="s">
        <v>1404</v>
      </c>
      <c r="C334" s="153" t="s">
        <v>1391</v>
      </c>
      <c r="D334" s="154" t="s">
        <v>61</v>
      </c>
      <c r="E334" s="154" t="s">
        <v>154</v>
      </c>
      <c r="F334" s="155" t="s">
        <v>50</v>
      </c>
      <c r="G334" s="154" t="s">
        <v>1353</v>
      </c>
      <c r="H334" s="84" t="s">
        <v>1354</v>
      </c>
      <c r="I334" s="153">
        <v>15399191673</v>
      </c>
      <c r="J334" s="75">
        <f t="shared" si="37"/>
        <v>30</v>
      </c>
      <c r="K334" s="100"/>
      <c r="L334" s="101"/>
      <c r="M334" s="101"/>
      <c r="N334" s="101"/>
      <c r="O334" s="101"/>
      <c r="P334" s="156">
        <v>30</v>
      </c>
      <c r="Q334" s="101"/>
      <c r="R334" s="101"/>
      <c r="S334" s="101"/>
      <c r="T334" s="101"/>
      <c r="U334" s="101"/>
      <c r="V334" s="101"/>
      <c r="W334" s="157"/>
      <c r="X334" s="84" t="s">
        <v>53</v>
      </c>
      <c r="Y334" s="84" t="s">
        <v>54</v>
      </c>
      <c r="Z334" s="84" t="s">
        <v>54</v>
      </c>
      <c r="AA334" s="84" t="s">
        <v>55</v>
      </c>
      <c r="AB334" s="84" t="s">
        <v>55</v>
      </c>
      <c r="AC334" s="84" t="s">
        <v>55</v>
      </c>
      <c r="AD334" s="154" t="s">
        <v>1405</v>
      </c>
      <c r="AE334" s="154" t="s">
        <v>1405</v>
      </c>
      <c r="AF334" s="153" t="s">
        <v>1389</v>
      </c>
      <c r="AG334" s="153" t="s">
        <v>1391</v>
      </c>
      <c r="AH334" s="84"/>
    </row>
    <row r="335" spans="1:34" s="50" customFormat="1" ht="70.5" customHeight="1">
      <c r="A335" s="84">
        <v>38</v>
      </c>
      <c r="B335" s="153" t="s">
        <v>1406</v>
      </c>
      <c r="C335" s="153" t="s">
        <v>1407</v>
      </c>
      <c r="D335" s="153" t="s">
        <v>48</v>
      </c>
      <c r="E335" s="153" t="s">
        <v>1408</v>
      </c>
      <c r="F335" s="153">
        <v>2018</v>
      </c>
      <c r="G335" s="153" t="s">
        <v>1353</v>
      </c>
      <c r="H335" s="153" t="s">
        <v>1354</v>
      </c>
      <c r="I335" s="153">
        <v>15399191673</v>
      </c>
      <c r="J335" s="75">
        <f t="shared" si="37"/>
        <v>190</v>
      </c>
      <c r="K335" s="102">
        <f t="shared" ref="K335:K337" si="38">L335+M335+N335+O335</f>
        <v>0</v>
      </c>
      <c r="L335" s="103"/>
      <c r="M335" s="103"/>
      <c r="N335" s="103"/>
      <c r="O335" s="103"/>
      <c r="P335" s="159">
        <v>190</v>
      </c>
      <c r="Q335" s="103"/>
      <c r="R335" s="103"/>
      <c r="S335" s="103"/>
      <c r="T335" s="103"/>
      <c r="U335" s="103"/>
      <c r="V335" s="103"/>
      <c r="W335" s="159"/>
      <c r="X335" s="103" t="s">
        <v>53</v>
      </c>
      <c r="Y335" s="103" t="s">
        <v>54</v>
      </c>
      <c r="Z335" s="103" t="s">
        <v>54</v>
      </c>
      <c r="AA335" s="103" t="s">
        <v>55</v>
      </c>
      <c r="AB335" s="103" t="s">
        <v>55</v>
      </c>
      <c r="AC335" s="103" t="s">
        <v>55</v>
      </c>
      <c r="AD335" s="103" t="s">
        <v>1409</v>
      </c>
      <c r="AE335" s="103" t="s">
        <v>1410</v>
      </c>
      <c r="AF335" s="103" t="s">
        <v>1411</v>
      </c>
      <c r="AG335" s="103" t="s">
        <v>918</v>
      </c>
      <c r="AH335" s="84"/>
    </row>
    <row r="336" spans="1:34" s="50" customFormat="1" ht="70.5" customHeight="1">
      <c r="A336" s="84">
        <v>39</v>
      </c>
      <c r="B336" s="153" t="s">
        <v>1412</v>
      </c>
      <c r="C336" s="153" t="s">
        <v>1413</v>
      </c>
      <c r="D336" s="153" t="s">
        <v>74</v>
      </c>
      <c r="E336" s="153" t="s">
        <v>165</v>
      </c>
      <c r="F336" s="153">
        <v>2018</v>
      </c>
      <c r="G336" s="153" t="s">
        <v>1353</v>
      </c>
      <c r="H336" s="153" t="s">
        <v>1354</v>
      </c>
      <c r="I336" s="153">
        <v>15399191673</v>
      </c>
      <c r="J336" s="75">
        <f t="shared" si="37"/>
        <v>250</v>
      </c>
      <c r="K336" s="153">
        <f t="shared" si="38"/>
        <v>0</v>
      </c>
      <c r="L336" s="153"/>
      <c r="M336" s="153"/>
      <c r="N336" s="153"/>
      <c r="O336" s="153"/>
      <c r="P336" s="160">
        <v>250</v>
      </c>
      <c r="Q336" s="153"/>
      <c r="R336" s="153"/>
      <c r="S336" s="153"/>
      <c r="T336" s="153"/>
      <c r="U336" s="153"/>
      <c r="V336" s="153"/>
      <c r="W336" s="160"/>
      <c r="X336" s="153" t="s">
        <v>53</v>
      </c>
      <c r="Y336" s="153" t="s">
        <v>54</v>
      </c>
      <c r="Z336" s="153" t="s">
        <v>54</v>
      </c>
      <c r="AA336" s="153" t="s">
        <v>55</v>
      </c>
      <c r="AB336" s="153" t="s">
        <v>55</v>
      </c>
      <c r="AC336" s="153" t="s">
        <v>55</v>
      </c>
      <c r="AD336" s="153" t="s">
        <v>1414</v>
      </c>
      <c r="AE336" s="153" t="s">
        <v>1415</v>
      </c>
      <c r="AF336" s="153" t="s">
        <v>1416</v>
      </c>
      <c r="AG336" s="153" t="s">
        <v>918</v>
      </c>
      <c r="AH336" s="84"/>
    </row>
    <row r="337" spans="1:34" s="50" customFormat="1" ht="70.5" customHeight="1">
      <c r="A337" s="84">
        <v>40</v>
      </c>
      <c r="B337" s="153" t="s">
        <v>1417</v>
      </c>
      <c r="C337" s="153" t="s">
        <v>1413</v>
      </c>
      <c r="D337" s="153" t="s">
        <v>74</v>
      </c>
      <c r="E337" s="153" t="s">
        <v>1338</v>
      </c>
      <c r="F337" s="153">
        <v>2018</v>
      </c>
      <c r="G337" s="153" t="s">
        <v>1353</v>
      </c>
      <c r="H337" s="153" t="s">
        <v>1354</v>
      </c>
      <c r="I337" s="153">
        <v>15399191673</v>
      </c>
      <c r="J337" s="75">
        <f t="shared" si="37"/>
        <v>270</v>
      </c>
      <c r="K337" s="153">
        <f t="shared" si="38"/>
        <v>0</v>
      </c>
      <c r="L337" s="153"/>
      <c r="M337" s="153"/>
      <c r="N337" s="153"/>
      <c r="O337" s="153"/>
      <c r="P337" s="160">
        <v>270</v>
      </c>
      <c r="Q337" s="153"/>
      <c r="R337" s="153"/>
      <c r="S337" s="153"/>
      <c r="T337" s="153"/>
      <c r="U337" s="153"/>
      <c r="V337" s="153"/>
      <c r="W337" s="160"/>
      <c r="X337" s="153" t="s">
        <v>53</v>
      </c>
      <c r="Y337" s="153" t="s">
        <v>54</v>
      </c>
      <c r="Z337" s="153" t="s">
        <v>54</v>
      </c>
      <c r="AA337" s="153" t="s">
        <v>55</v>
      </c>
      <c r="AB337" s="153" t="s">
        <v>55</v>
      </c>
      <c r="AC337" s="153" t="s">
        <v>55</v>
      </c>
      <c r="AD337" s="153" t="s">
        <v>1418</v>
      </c>
      <c r="AE337" s="153" t="s">
        <v>1419</v>
      </c>
      <c r="AF337" s="153" t="s">
        <v>1420</v>
      </c>
      <c r="AG337" s="153" t="s">
        <v>918</v>
      </c>
      <c r="AH337" s="84"/>
    </row>
    <row r="338" spans="1:34" s="46" customFormat="1" ht="41.25" customHeight="1">
      <c r="A338" s="63" t="s">
        <v>1421</v>
      </c>
      <c r="B338" s="82"/>
      <c r="C338" s="83"/>
      <c r="D338" s="82"/>
      <c r="E338" s="82"/>
      <c r="F338" s="82"/>
      <c r="G338" s="82"/>
      <c r="H338" s="82"/>
      <c r="I338" s="82"/>
      <c r="J338" s="75">
        <f t="shared" si="37"/>
        <v>0</v>
      </c>
      <c r="K338" s="76">
        <f t="shared" ref="K338:K360" si="39">SUM(L338:O338)</f>
        <v>0</v>
      </c>
      <c r="L338" s="77"/>
      <c r="M338" s="77"/>
      <c r="N338" s="77"/>
      <c r="O338" s="77"/>
      <c r="P338" s="78"/>
      <c r="Q338" s="77"/>
      <c r="R338" s="77"/>
      <c r="S338" s="77"/>
      <c r="T338" s="77"/>
      <c r="U338" s="77"/>
      <c r="V338" s="77"/>
      <c r="W338" s="78"/>
      <c r="X338" s="68"/>
      <c r="Y338" s="68"/>
      <c r="Z338" s="68"/>
      <c r="AA338" s="68"/>
      <c r="AB338" s="68"/>
      <c r="AC338" s="68"/>
      <c r="AD338" s="68"/>
      <c r="AE338" s="68"/>
      <c r="AF338" s="68"/>
      <c r="AG338" s="68"/>
      <c r="AH338" s="68"/>
    </row>
    <row r="339" spans="1:34" s="46" customFormat="1" ht="41.25" customHeight="1">
      <c r="A339" s="63" t="s">
        <v>1422</v>
      </c>
      <c r="B339" s="82">
        <v>2</v>
      </c>
      <c r="C339" s="83"/>
      <c r="D339" s="82"/>
      <c r="E339" s="82"/>
      <c r="F339" s="82"/>
      <c r="G339" s="82"/>
      <c r="H339" s="82"/>
      <c r="I339" s="82"/>
      <c r="J339" s="75">
        <f t="shared" si="37"/>
        <v>155.82</v>
      </c>
      <c r="K339" s="76">
        <f t="shared" si="39"/>
        <v>0</v>
      </c>
      <c r="L339" s="77">
        <f>SUM(L340:L341)</f>
        <v>0</v>
      </c>
      <c r="M339" s="77">
        <f t="shared" ref="M339:W339" si="40">SUM(M340:M341)</f>
        <v>0</v>
      </c>
      <c r="N339" s="77">
        <f t="shared" si="40"/>
        <v>0</v>
      </c>
      <c r="O339" s="77">
        <f t="shared" si="40"/>
        <v>0</v>
      </c>
      <c r="P339" s="78">
        <f t="shared" si="40"/>
        <v>0</v>
      </c>
      <c r="Q339" s="77">
        <f t="shared" si="40"/>
        <v>0</v>
      </c>
      <c r="R339" s="77">
        <f t="shared" si="40"/>
        <v>0</v>
      </c>
      <c r="S339" s="77">
        <f t="shared" si="40"/>
        <v>0</v>
      </c>
      <c r="T339" s="77">
        <f t="shared" si="40"/>
        <v>0</v>
      </c>
      <c r="U339" s="77">
        <f t="shared" si="40"/>
        <v>0</v>
      </c>
      <c r="V339" s="77">
        <f t="shared" si="40"/>
        <v>155.82</v>
      </c>
      <c r="W339" s="78">
        <f t="shared" si="40"/>
        <v>0</v>
      </c>
      <c r="X339" s="68"/>
      <c r="Y339" s="68"/>
      <c r="Z339" s="68"/>
      <c r="AA339" s="68"/>
      <c r="AB339" s="68"/>
      <c r="AC339" s="68"/>
      <c r="AD339" s="68"/>
      <c r="AE339" s="68"/>
      <c r="AF339" s="68"/>
      <c r="AG339" s="68"/>
      <c r="AH339" s="68"/>
    </row>
    <row r="340" spans="1:34" s="41" customFormat="1" ht="88.5" customHeight="1">
      <c r="A340" s="63"/>
      <c r="B340" s="68" t="s">
        <v>1423</v>
      </c>
      <c r="C340" s="68" t="s">
        <v>1424</v>
      </c>
      <c r="D340" s="68" t="s">
        <v>48</v>
      </c>
      <c r="E340" s="68" t="s">
        <v>433</v>
      </c>
      <c r="F340" s="68" t="s">
        <v>50</v>
      </c>
      <c r="G340" s="68" t="s">
        <v>1425</v>
      </c>
      <c r="H340" s="68" t="s">
        <v>1426</v>
      </c>
      <c r="I340" s="68" t="s">
        <v>1427</v>
      </c>
      <c r="J340" s="75">
        <f t="shared" si="37"/>
        <v>78.42</v>
      </c>
      <c r="K340" s="76">
        <f t="shared" si="39"/>
        <v>0</v>
      </c>
      <c r="L340" s="77"/>
      <c r="M340" s="77"/>
      <c r="N340" s="77"/>
      <c r="O340" s="77"/>
      <c r="P340" s="78"/>
      <c r="Q340" s="77"/>
      <c r="R340" s="77"/>
      <c r="S340" s="77"/>
      <c r="T340" s="77"/>
      <c r="U340" s="77"/>
      <c r="V340" s="77">
        <v>78.42</v>
      </c>
      <c r="W340" s="78"/>
      <c r="X340" s="68" t="s">
        <v>53</v>
      </c>
      <c r="Y340" s="68" t="s">
        <v>54</v>
      </c>
      <c r="Z340" s="68" t="s">
        <v>54</v>
      </c>
      <c r="AA340" s="68" t="s">
        <v>55</v>
      </c>
      <c r="AB340" s="68" t="s">
        <v>55</v>
      </c>
      <c r="AC340" s="68" t="s">
        <v>55</v>
      </c>
      <c r="AD340" s="68" t="s">
        <v>1428</v>
      </c>
      <c r="AE340" s="68" t="s">
        <v>1429</v>
      </c>
      <c r="AF340" s="68" t="s">
        <v>1430</v>
      </c>
      <c r="AG340" s="68" t="s">
        <v>1431</v>
      </c>
      <c r="AH340" s="68"/>
    </row>
    <row r="341" spans="1:34" s="41" customFormat="1" ht="88.5" customHeight="1">
      <c r="A341" s="63"/>
      <c r="B341" s="68" t="s">
        <v>1432</v>
      </c>
      <c r="C341" s="68" t="s">
        <v>1433</v>
      </c>
      <c r="D341" s="68" t="s">
        <v>104</v>
      </c>
      <c r="E341" s="68" t="s">
        <v>109</v>
      </c>
      <c r="F341" s="68" t="s">
        <v>50</v>
      </c>
      <c r="G341" s="68" t="s">
        <v>1425</v>
      </c>
      <c r="H341" s="68" t="s">
        <v>1426</v>
      </c>
      <c r="I341" s="68" t="s">
        <v>1427</v>
      </c>
      <c r="J341" s="75">
        <f t="shared" si="37"/>
        <v>77.400000000000006</v>
      </c>
      <c r="K341" s="76">
        <f t="shared" si="39"/>
        <v>0</v>
      </c>
      <c r="L341" s="77"/>
      <c r="M341" s="77"/>
      <c r="N341" s="77"/>
      <c r="O341" s="77"/>
      <c r="P341" s="78"/>
      <c r="Q341" s="77"/>
      <c r="R341" s="77"/>
      <c r="S341" s="77"/>
      <c r="T341" s="77"/>
      <c r="U341" s="77"/>
      <c r="V341" s="77">
        <v>77.400000000000006</v>
      </c>
      <c r="W341" s="78"/>
      <c r="X341" s="68" t="s">
        <v>53</v>
      </c>
      <c r="Y341" s="68" t="s">
        <v>54</v>
      </c>
      <c r="Z341" s="68" t="s">
        <v>54</v>
      </c>
      <c r="AA341" s="68" t="s">
        <v>55</v>
      </c>
      <c r="AB341" s="68" t="s">
        <v>55</v>
      </c>
      <c r="AC341" s="68" t="s">
        <v>55</v>
      </c>
      <c r="AD341" s="68" t="s">
        <v>1434</v>
      </c>
      <c r="AE341" s="68" t="s">
        <v>1435</v>
      </c>
      <c r="AF341" s="68" t="s">
        <v>1430</v>
      </c>
      <c r="AG341" s="68" t="s">
        <v>1431</v>
      </c>
      <c r="AH341" s="68"/>
    </row>
    <row r="342" spans="1:34" s="46" customFormat="1" ht="39" customHeight="1">
      <c r="A342" s="63" t="s">
        <v>1436</v>
      </c>
      <c r="B342" s="68"/>
      <c r="C342" s="83"/>
      <c r="D342" s="68"/>
      <c r="E342" s="68"/>
      <c r="F342" s="68"/>
      <c r="G342" s="68"/>
      <c r="H342" s="68"/>
      <c r="I342" s="68"/>
      <c r="J342" s="75">
        <f t="shared" si="37"/>
        <v>0</v>
      </c>
      <c r="K342" s="76">
        <f t="shared" si="39"/>
        <v>0</v>
      </c>
      <c r="L342" s="77"/>
      <c r="M342" s="77"/>
      <c r="N342" s="77"/>
      <c r="O342" s="77"/>
      <c r="P342" s="78"/>
      <c r="Q342" s="77"/>
      <c r="R342" s="77"/>
      <c r="S342" s="77"/>
      <c r="T342" s="77"/>
      <c r="U342" s="77"/>
      <c r="V342" s="77"/>
      <c r="W342" s="78"/>
      <c r="X342" s="68"/>
      <c r="Y342" s="68"/>
      <c r="Z342" s="68"/>
      <c r="AA342" s="68"/>
      <c r="AB342" s="68"/>
      <c r="AC342" s="68"/>
      <c r="AD342" s="68"/>
      <c r="AE342" s="68"/>
      <c r="AF342" s="68"/>
      <c r="AG342" s="68"/>
      <c r="AH342" s="68"/>
    </row>
    <row r="343" spans="1:34" s="46" customFormat="1" ht="53.25" customHeight="1">
      <c r="A343" s="63" t="s">
        <v>1437</v>
      </c>
      <c r="B343" s="82">
        <v>15</v>
      </c>
      <c r="C343" s="83"/>
      <c r="D343" s="82"/>
      <c r="E343" s="82"/>
      <c r="F343" s="82"/>
      <c r="G343" s="82"/>
      <c r="H343" s="82"/>
      <c r="I343" s="82"/>
      <c r="J343" s="75">
        <f t="shared" si="37"/>
        <v>605</v>
      </c>
      <c r="K343" s="76">
        <f t="shared" si="39"/>
        <v>313.5</v>
      </c>
      <c r="L343" s="76">
        <f>SUM(L344:L358)</f>
        <v>238.5</v>
      </c>
      <c r="M343" s="76">
        <f t="shared" ref="M343:W343" si="41">SUM(M344:M358)</f>
        <v>0</v>
      </c>
      <c r="N343" s="76">
        <f t="shared" si="41"/>
        <v>0</v>
      </c>
      <c r="O343" s="76">
        <f t="shared" si="41"/>
        <v>75</v>
      </c>
      <c r="P343" s="75">
        <f t="shared" si="41"/>
        <v>291.5</v>
      </c>
      <c r="Q343" s="76">
        <f t="shared" si="41"/>
        <v>0</v>
      </c>
      <c r="R343" s="76">
        <f t="shared" si="41"/>
        <v>0</v>
      </c>
      <c r="S343" s="76">
        <f t="shared" si="41"/>
        <v>0</v>
      </c>
      <c r="T343" s="76">
        <f t="shared" si="41"/>
        <v>0</v>
      </c>
      <c r="U343" s="76">
        <f t="shared" si="41"/>
        <v>0</v>
      </c>
      <c r="V343" s="76">
        <f t="shared" si="41"/>
        <v>0</v>
      </c>
      <c r="W343" s="75">
        <f t="shared" si="41"/>
        <v>0</v>
      </c>
      <c r="X343" s="68"/>
      <c r="Y343" s="68"/>
      <c r="Z343" s="68"/>
      <c r="AA343" s="68"/>
      <c r="AB343" s="68"/>
      <c r="AC343" s="68"/>
      <c r="AD343" s="68"/>
      <c r="AE343" s="68"/>
      <c r="AF343" s="68"/>
      <c r="AG343" s="68"/>
      <c r="AH343" s="68"/>
    </row>
    <row r="344" spans="1:34" s="49" customFormat="1" ht="96.95" customHeight="1">
      <c r="A344" s="67" t="s">
        <v>46</v>
      </c>
      <c r="B344" s="68" t="s">
        <v>1438</v>
      </c>
      <c r="C344" s="83" t="str">
        <f>VLOOKUP(B344,[1]Sheet1!$B$1:$C$246,2,0)</f>
        <v>新修生产路2500米</v>
      </c>
      <c r="D344" s="68" t="s">
        <v>104</v>
      </c>
      <c r="E344" s="68" t="s">
        <v>189</v>
      </c>
      <c r="F344" s="68" t="s">
        <v>50</v>
      </c>
      <c r="G344" s="68" t="s">
        <v>1439</v>
      </c>
      <c r="H344" s="68" t="s">
        <v>1440</v>
      </c>
      <c r="I344" s="68" t="s">
        <v>1441</v>
      </c>
      <c r="J344" s="75">
        <f t="shared" si="37"/>
        <v>30</v>
      </c>
      <c r="K344" s="76">
        <f t="shared" si="39"/>
        <v>0</v>
      </c>
      <c r="L344" s="77"/>
      <c r="M344" s="77">
        <v>0</v>
      </c>
      <c r="N344" s="77">
        <v>0</v>
      </c>
      <c r="O344" s="77">
        <v>0</v>
      </c>
      <c r="P344" s="78">
        <v>30</v>
      </c>
      <c r="Q344" s="77"/>
      <c r="R344" s="77"/>
      <c r="S344" s="77"/>
      <c r="T344" s="77"/>
      <c r="U344" s="77"/>
      <c r="V344" s="77"/>
      <c r="W344" s="78"/>
      <c r="X344" s="68" t="s">
        <v>53</v>
      </c>
      <c r="Y344" s="68" t="s">
        <v>50</v>
      </c>
      <c r="Z344" s="68" t="s">
        <v>54</v>
      </c>
      <c r="AA344" s="68" t="s">
        <v>55</v>
      </c>
      <c r="AB344" s="68" t="s">
        <v>55</v>
      </c>
      <c r="AC344" s="68" t="s">
        <v>55</v>
      </c>
      <c r="AD344" s="68" t="s">
        <v>1016</v>
      </c>
      <c r="AE344" s="68" t="s">
        <v>1016</v>
      </c>
      <c r="AF344" s="68" t="s">
        <v>918</v>
      </c>
      <c r="AG344" s="68" t="s">
        <v>1442</v>
      </c>
      <c r="AH344" s="68"/>
    </row>
    <row r="345" spans="1:34" s="49" customFormat="1" ht="96.95" customHeight="1">
      <c r="A345" s="67" t="s">
        <v>59</v>
      </c>
      <c r="B345" s="68" t="s">
        <v>1443</v>
      </c>
      <c r="C345" s="83" t="str">
        <f>VLOOKUP(B345,[1]Sheet1!$B$1:$C$246,2,0)</f>
        <v>新修生产路5500米</v>
      </c>
      <c r="D345" s="68" t="s">
        <v>104</v>
      </c>
      <c r="E345" s="68" t="s">
        <v>109</v>
      </c>
      <c r="F345" s="68" t="s">
        <v>50</v>
      </c>
      <c r="G345" s="68" t="s">
        <v>1439</v>
      </c>
      <c r="H345" s="68" t="s">
        <v>1440</v>
      </c>
      <c r="I345" s="68" t="s">
        <v>1441</v>
      </c>
      <c r="J345" s="75">
        <f t="shared" si="37"/>
        <v>66</v>
      </c>
      <c r="K345" s="76">
        <f t="shared" si="39"/>
        <v>66</v>
      </c>
      <c r="L345" s="77">
        <v>66</v>
      </c>
      <c r="M345" s="77">
        <v>0</v>
      </c>
      <c r="N345" s="77">
        <v>0</v>
      </c>
      <c r="O345" s="77">
        <v>0</v>
      </c>
      <c r="P345" s="78">
        <v>0</v>
      </c>
      <c r="Q345" s="77"/>
      <c r="R345" s="77"/>
      <c r="S345" s="77"/>
      <c r="T345" s="77"/>
      <c r="U345" s="77"/>
      <c r="V345" s="77"/>
      <c r="W345" s="78"/>
      <c r="X345" s="68" t="s">
        <v>53</v>
      </c>
      <c r="Y345" s="68" t="s">
        <v>50</v>
      </c>
      <c r="Z345" s="68" t="s">
        <v>54</v>
      </c>
      <c r="AA345" s="68" t="s">
        <v>55</v>
      </c>
      <c r="AB345" s="68" t="s">
        <v>55</v>
      </c>
      <c r="AC345" s="68" t="s">
        <v>55</v>
      </c>
      <c r="AD345" s="68" t="s">
        <v>1219</v>
      </c>
      <c r="AE345" s="68" t="s">
        <v>1219</v>
      </c>
      <c r="AF345" s="68" t="s">
        <v>918</v>
      </c>
      <c r="AG345" s="68" t="s">
        <v>1442</v>
      </c>
      <c r="AH345" s="68"/>
    </row>
    <row r="346" spans="1:34" s="49" customFormat="1" ht="125.1" customHeight="1">
      <c r="A346" s="67" t="s">
        <v>65</v>
      </c>
      <c r="B346" s="68" t="s">
        <v>1444</v>
      </c>
      <c r="C346" s="83" t="str">
        <f>VLOOKUP(B346,[1]Sheet1!$B$1:$C$246,2,0)</f>
        <v>新修生产路5000米</v>
      </c>
      <c r="D346" s="68" t="s">
        <v>61</v>
      </c>
      <c r="E346" s="68" t="s">
        <v>154</v>
      </c>
      <c r="F346" s="68" t="s">
        <v>50</v>
      </c>
      <c r="G346" s="68" t="s">
        <v>1439</v>
      </c>
      <c r="H346" s="68" t="s">
        <v>1445</v>
      </c>
      <c r="I346" s="68" t="s">
        <v>1441</v>
      </c>
      <c r="J346" s="75">
        <f t="shared" si="37"/>
        <v>60</v>
      </c>
      <c r="K346" s="76">
        <f t="shared" si="39"/>
        <v>60</v>
      </c>
      <c r="L346" s="77">
        <v>60</v>
      </c>
      <c r="M346" s="77">
        <v>0</v>
      </c>
      <c r="N346" s="77">
        <v>0</v>
      </c>
      <c r="O346" s="77">
        <v>0</v>
      </c>
      <c r="P346" s="78">
        <v>0</v>
      </c>
      <c r="Q346" s="77"/>
      <c r="R346" s="77"/>
      <c r="S346" s="77"/>
      <c r="T346" s="77"/>
      <c r="U346" s="77"/>
      <c r="V346" s="77"/>
      <c r="W346" s="78"/>
      <c r="X346" s="68" t="s">
        <v>53</v>
      </c>
      <c r="Y346" s="68" t="s">
        <v>50</v>
      </c>
      <c r="Z346" s="68" t="s">
        <v>54</v>
      </c>
      <c r="AA346" s="68" t="s">
        <v>55</v>
      </c>
      <c r="AB346" s="68" t="s">
        <v>55</v>
      </c>
      <c r="AC346" s="68" t="s">
        <v>55</v>
      </c>
      <c r="AD346" s="68" t="s">
        <v>1446</v>
      </c>
      <c r="AE346" s="68" t="s">
        <v>1446</v>
      </c>
      <c r="AF346" s="68" t="s">
        <v>918</v>
      </c>
      <c r="AG346" s="68" t="s">
        <v>1442</v>
      </c>
      <c r="AH346" s="68"/>
    </row>
    <row r="347" spans="1:34" s="49" customFormat="1" ht="96.95" customHeight="1">
      <c r="A347" s="67" t="s">
        <v>72</v>
      </c>
      <c r="B347" s="68" t="s">
        <v>1447</v>
      </c>
      <c r="C347" s="83" t="str">
        <f>VLOOKUP(B347,[1]Sheet1!$B$1:$C$246,2,0)</f>
        <v>新修砂石路4000米</v>
      </c>
      <c r="D347" s="68" t="s">
        <v>61</v>
      </c>
      <c r="E347" s="68" t="s">
        <v>62</v>
      </c>
      <c r="F347" s="68" t="s">
        <v>50</v>
      </c>
      <c r="G347" s="68" t="s">
        <v>1439</v>
      </c>
      <c r="H347" s="68" t="s">
        <v>1445</v>
      </c>
      <c r="I347" s="68" t="s">
        <v>1441</v>
      </c>
      <c r="J347" s="75">
        <f t="shared" si="37"/>
        <v>48</v>
      </c>
      <c r="K347" s="76">
        <f t="shared" si="39"/>
        <v>48</v>
      </c>
      <c r="L347" s="77">
        <v>48</v>
      </c>
      <c r="M347" s="77">
        <v>0</v>
      </c>
      <c r="N347" s="77">
        <v>0</v>
      </c>
      <c r="O347" s="77">
        <v>0</v>
      </c>
      <c r="P347" s="78">
        <v>0</v>
      </c>
      <c r="Q347" s="77"/>
      <c r="R347" s="77"/>
      <c r="S347" s="77"/>
      <c r="T347" s="77"/>
      <c r="U347" s="77"/>
      <c r="V347" s="77"/>
      <c r="W347" s="78"/>
      <c r="X347" s="68" t="s">
        <v>53</v>
      </c>
      <c r="Y347" s="68" t="s">
        <v>50</v>
      </c>
      <c r="Z347" s="68" t="s">
        <v>54</v>
      </c>
      <c r="AA347" s="68" t="s">
        <v>55</v>
      </c>
      <c r="AB347" s="68" t="s">
        <v>55</v>
      </c>
      <c r="AC347" s="68" t="s">
        <v>55</v>
      </c>
      <c r="AD347" s="68" t="s">
        <v>172</v>
      </c>
      <c r="AE347" s="68" t="s">
        <v>172</v>
      </c>
      <c r="AF347" s="68" t="s">
        <v>918</v>
      </c>
      <c r="AG347" s="68" t="s">
        <v>1442</v>
      </c>
      <c r="AH347" s="68"/>
    </row>
    <row r="348" spans="1:34" s="49" customFormat="1" ht="96.95" customHeight="1">
      <c r="A348" s="67" t="s">
        <v>78</v>
      </c>
      <c r="B348" s="68" t="s">
        <v>1448</v>
      </c>
      <c r="C348" s="83" t="str">
        <f>VLOOKUP(B348,[1]Sheet1!$B$1:$C$246,2,0)</f>
        <v>新修砂石路4000米</v>
      </c>
      <c r="D348" s="68" t="s">
        <v>113</v>
      </c>
      <c r="E348" s="68" t="s">
        <v>216</v>
      </c>
      <c r="F348" s="68" t="s">
        <v>50</v>
      </c>
      <c r="G348" s="68" t="s">
        <v>1439</v>
      </c>
      <c r="H348" s="68" t="s">
        <v>1449</v>
      </c>
      <c r="I348" s="68" t="s">
        <v>1441</v>
      </c>
      <c r="J348" s="75">
        <f t="shared" si="37"/>
        <v>48</v>
      </c>
      <c r="K348" s="76">
        <f t="shared" si="39"/>
        <v>34.5</v>
      </c>
      <c r="L348" s="77">
        <v>34.5</v>
      </c>
      <c r="M348" s="77">
        <v>0</v>
      </c>
      <c r="N348" s="77">
        <v>0</v>
      </c>
      <c r="O348" s="77">
        <v>0</v>
      </c>
      <c r="P348" s="78">
        <v>13.5</v>
      </c>
      <c r="Q348" s="77"/>
      <c r="R348" s="77"/>
      <c r="S348" s="77"/>
      <c r="T348" s="77"/>
      <c r="U348" s="77"/>
      <c r="V348" s="77"/>
      <c r="W348" s="78"/>
      <c r="X348" s="68" t="s">
        <v>53</v>
      </c>
      <c r="Y348" s="68" t="s">
        <v>50</v>
      </c>
      <c r="Z348" s="68" t="s">
        <v>54</v>
      </c>
      <c r="AA348" s="68" t="s">
        <v>55</v>
      </c>
      <c r="AB348" s="68" t="s">
        <v>55</v>
      </c>
      <c r="AC348" s="68" t="s">
        <v>55</v>
      </c>
      <c r="AD348" s="68" t="s">
        <v>179</v>
      </c>
      <c r="AE348" s="68" t="s">
        <v>179</v>
      </c>
      <c r="AF348" s="68" t="s">
        <v>918</v>
      </c>
      <c r="AG348" s="68" t="s">
        <v>1442</v>
      </c>
      <c r="AH348" s="68"/>
    </row>
    <row r="349" spans="1:34" s="49" customFormat="1" ht="96.95" customHeight="1">
      <c r="A349" s="67" t="s">
        <v>82</v>
      </c>
      <c r="B349" s="68" t="s">
        <v>1450</v>
      </c>
      <c r="C349" s="83" t="str">
        <f>VLOOKUP(B349,[1]Sheet1!$B$1:$C$246,2,0)</f>
        <v>新修砂石路5000米</v>
      </c>
      <c r="D349" s="68" t="s">
        <v>113</v>
      </c>
      <c r="E349" s="68" t="s">
        <v>114</v>
      </c>
      <c r="F349" s="68" t="s">
        <v>50</v>
      </c>
      <c r="G349" s="68" t="s">
        <v>1439</v>
      </c>
      <c r="H349" s="68" t="s">
        <v>1451</v>
      </c>
      <c r="I349" s="68" t="s">
        <v>1441</v>
      </c>
      <c r="J349" s="75">
        <f t="shared" si="37"/>
        <v>60</v>
      </c>
      <c r="K349" s="76">
        <f t="shared" si="39"/>
        <v>0</v>
      </c>
      <c r="L349" s="77">
        <v>0</v>
      </c>
      <c r="M349" s="77">
        <v>0</v>
      </c>
      <c r="N349" s="77">
        <v>0</v>
      </c>
      <c r="O349" s="77">
        <v>0</v>
      </c>
      <c r="P349" s="78">
        <v>60</v>
      </c>
      <c r="Q349" s="77"/>
      <c r="R349" s="77"/>
      <c r="S349" s="77"/>
      <c r="T349" s="77"/>
      <c r="U349" s="77"/>
      <c r="V349" s="77"/>
      <c r="W349" s="78"/>
      <c r="X349" s="68" t="s">
        <v>53</v>
      </c>
      <c r="Y349" s="68" t="s">
        <v>50</v>
      </c>
      <c r="Z349" s="68" t="s">
        <v>54</v>
      </c>
      <c r="AA349" s="68" t="s">
        <v>55</v>
      </c>
      <c r="AB349" s="68" t="s">
        <v>55</v>
      </c>
      <c r="AC349" s="68" t="s">
        <v>55</v>
      </c>
      <c r="AD349" s="68" t="s">
        <v>1452</v>
      </c>
      <c r="AE349" s="68" t="s">
        <v>1452</v>
      </c>
      <c r="AF349" s="68" t="s">
        <v>918</v>
      </c>
      <c r="AG349" s="68" t="s">
        <v>1442</v>
      </c>
      <c r="AH349" s="68"/>
    </row>
    <row r="350" spans="1:34" s="49" customFormat="1" ht="96.95" customHeight="1">
      <c r="A350" s="67" t="s">
        <v>86</v>
      </c>
      <c r="B350" s="68" t="s">
        <v>1453</v>
      </c>
      <c r="C350" s="83" t="str">
        <f>VLOOKUP(B350,[1]Sheet1!$B$1:$C$246,2,0)</f>
        <v>新修砂石路5000米</v>
      </c>
      <c r="D350" s="68" t="s">
        <v>1454</v>
      </c>
      <c r="E350" s="68" t="s">
        <v>80</v>
      </c>
      <c r="F350" s="68" t="s">
        <v>50</v>
      </c>
      <c r="G350" s="68" t="s">
        <v>1439</v>
      </c>
      <c r="H350" s="68" t="s">
        <v>1451</v>
      </c>
      <c r="I350" s="68" t="s">
        <v>1441</v>
      </c>
      <c r="J350" s="75">
        <f t="shared" si="37"/>
        <v>60</v>
      </c>
      <c r="K350" s="76">
        <f t="shared" si="39"/>
        <v>0</v>
      </c>
      <c r="L350" s="77">
        <v>0</v>
      </c>
      <c r="M350" s="77">
        <v>0</v>
      </c>
      <c r="N350" s="77">
        <v>0</v>
      </c>
      <c r="O350" s="77">
        <v>0</v>
      </c>
      <c r="P350" s="78">
        <v>60</v>
      </c>
      <c r="Q350" s="77"/>
      <c r="R350" s="77"/>
      <c r="S350" s="77"/>
      <c r="T350" s="77"/>
      <c r="U350" s="77"/>
      <c r="V350" s="77"/>
      <c r="W350" s="78"/>
      <c r="X350" s="68" t="s">
        <v>53</v>
      </c>
      <c r="Y350" s="68" t="s">
        <v>50</v>
      </c>
      <c r="Z350" s="68" t="s">
        <v>54</v>
      </c>
      <c r="AA350" s="68" t="s">
        <v>55</v>
      </c>
      <c r="AB350" s="68" t="s">
        <v>55</v>
      </c>
      <c r="AC350" s="68" t="s">
        <v>55</v>
      </c>
      <c r="AD350" s="68" t="s">
        <v>1455</v>
      </c>
      <c r="AE350" s="68" t="s">
        <v>1455</v>
      </c>
      <c r="AF350" s="68" t="s">
        <v>918</v>
      </c>
      <c r="AG350" s="68" t="s">
        <v>1442</v>
      </c>
      <c r="AH350" s="68"/>
    </row>
    <row r="351" spans="1:34" s="49" customFormat="1" ht="96.95" customHeight="1">
      <c r="A351" s="67" t="s">
        <v>90</v>
      </c>
      <c r="B351" s="68" t="s">
        <v>1456</v>
      </c>
      <c r="C351" s="83" t="str">
        <f>VLOOKUP(B351,[1]Sheet1!$B$1:$C$246,2,0)</f>
        <v>新修砂石路4000米</v>
      </c>
      <c r="D351" s="68" t="s">
        <v>74</v>
      </c>
      <c r="E351" s="68" t="s">
        <v>75</v>
      </c>
      <c r="F351" s="68" t="s">
        <v>50</v>
      </c>
      <c r="G351" s="68" t="s">
        <v>1439</v>
      </c>
      <c r="H351" s="68" t="s">
        <v>1457</v>
      </c>
      <c r="I351" s="68" t="s">
        <v>1441</v>
      </c>
      <c r="J351" s="75">
        <f t="shared" si="37"/>
        <v>48</v>
      </c>
      <c r="K351" s="76">
        <f t="shared" si="39"/>
        <v>0</v>
      </c>
      <c r="L351" s="77">
        <v>0</v>
      </c>
      <c r="M351" s="77">
        <v>0</v>
      </c>
      <c r="N351" s="77">
        <v>0</v>
      </c>
      <c r="O351" s="77">
        <v>0</v>
      </c>
      <c r="P351" s="78">
        <v>48</v>
      </c>
      <c r="Q351" s="77"/>
      <c r="R351" s="77"/>
      <c r="S351" s="77"/>
      <c r="T351" s="77"/>
      <c r="U351" s="77"/>
      <c r="V351" s="77"/>
      <c r="W351" s="78"/>
      <c r="X351" s="68" t="s">
        <v>53</v>
      </c>
      <c r="Y351" s="68" t="s">
        <v>50</v>
      </c>
      <c r="Z351" s="68" t="s">
        <v>54</v>
      </c>
      <c r="AA351" s="68" t="s">
        <v>55</v>
      </c>
      <c r="AB351" s="68" t="s">
        <v>55</v>
      </c>
      <c r="AC351" s="68" t="s">
        <v>55</v>
      </c>
      <c r="AD351" s="68" t="s">
        <v>1458</v>
      </c>
      <c r="AE351" s="68" t="s">
        <v>1458</v>
      </c>
      <c r="AF351" s="68" t="s">
        <v>918</v>
      </c>
      <c r="AG351" s="68" t="s">
        <v>1442</v>
      </c>
      <c r="AH351" s="68"/>
    </row>
    <row r="352" spans="1:34" s="49" customFormat="1" ht="96.95" customHeight="1">
      <c r="A352" s="67" t="s">
        <v>94</v>
      </c>
      <c r="B352" s="68" t="s">
        <v>1459</v>
      </c>
      <c r="C352" s="83" t="str">
        <f>VLOOKUP(B352,[1]Sheet1!$B$1:$C$246,2,0)</f>
        <v>杨家山村生产路路面拓宽及铺设砂石5000米</v>
      </c>
      <c r="D352" s="68" t="s">
        <v>74</v>
      </c>
      <c r="E352" s="68" t="s">
        <v>1338</v>
      </c>
      <c r="F352" s="68" t="s">
        <v>50</v>
      </c>
      <c r="G352" s="68" t="s">
        <v>1439</v>
      </c>
      <c r="H352" s="68" t="s">
        <v>1457</v>
      </c>
      <c r="I352" s="68" t="s">
        <v>1441</v>
      </c>
      <c r="J352" s="75">
        <f t="shared" si="37"/>
        <v>60</v>
      </c>
      <c r="K352" s="76">
        <f t="shared" si="39"/>
        <v>0</v>
      </c>
      <c r="L352" s="77">
        <v>0</v>
      </c>
      <c r="M352" s="77">
        <v>0</v>
      </c>
      <c r="N352" s="77">
        <v>0</v>
      </c>
      <c r="O352" s="77">
        <v>0</v>
      </c>
      <c r="P352" s="78">
        <v>60</v>
      </c>
      <c r="Q352" s="77"/>
      <c r="R352" s="77"/>
      <c r="S352" s="77"/>
      <c r="T352" s="77"/>
      <c r="U352" s="77"/>
      <c r="V352" s="77"/>
      <c r="W352" s="78"/>
      <c r="X352" s="68" t="s">
        <v>53</v>
      </c>
      <c r="Y352" s="68" t="s">
        <v>50</v>
      </c>
      <c r="Z352" s="68" t="s">
        <v>54</v>
      </c>
      <c r="AA352" s="68" t="s">
        <v>55</v>
      </c>
      <c r="AB352" s="68" t="s">
        <v>55</v>
      </c>
      <c r="AC352" s="68" t="s">
        <v>55</v>
      </c>
      <c r="AD352" s="68" t="s">
        <v>1460</v>
      </c>
      <c r="AE352" s="68" t="s">
        <v>1460</v>
      </c>
      <c r="AF352" s="68" t="s">
        <v>918</v>
      </c>
      <c r="AG352" s="68" t="s">
        <v>1442</v>
      </c>
      <c r="AH352" s="68"/>
    </row>
    <row r="353" spans="1:34" s="49" customFormat="1" ht="96.95" customHeight="1">
      <c r="A353" s="67" t="s">
        <v>98</v>
      </c>
      <c r="B353" s="68" t="s">
        <v>1461</v>
      </c>
      <c r="C353" s="83" t="str">
        <f>VLOOKUP(B353,[1]Sheet1!$B$1:$C$246,2,0)</f>
        <v>新修砂石路3000米</v>
      </c>
      <c r="D353" s="68" t="s">
        <v>67</v>
      </c>
      <c r="E353" s="68" t="s">
        <v>68</v>
      </c>
      <c r="F353" s="68" t="s">
        <v>50</v>
      </c>
      <c r="G353" s="68" t="s">
        <v>1439</v>
      </c>
      <c r="H353" s="68" t="s">
        <v>1462</v>
      </c>
      <c r="I353" s="68" t="s">
        <v>1441</v>
      </c>
      <c r="J353" s="75">
        <f t="shared" si="37"/>
        <v>30</v>
      </c>
      <c r="K353" s="76">
        <f t="shared" si="39"/>
        <v>30</v>
      </c>
      <c r="L353" s="77">
        <v>30</v>
      </c>
      <c r="M353" s="77">
        <v>0</v>
      </c>
      <c r="N353" s="77">
        <v>0</v>
      </c>
      <c r="O353" s="77">
        <v>0</v>
      </c>
      <c r="P353" s="78"/>
      <c r="Q353" s="77"/>
      <c r="R353" s="77"/>
      <c r="S353" s="77"/>
      <c r="T353" s="77"/>
      <c r="U353" s="77"/>
      <c r="V353" s="77"/>
      <c r="W353" s="78"/>
      <c r="X353" s="68" t="s">
        <v>53</v>
      </c>
      <c r="Y353" s="68" t="s">
        <v>50</v>
      </c>
      <c r="Z353" s="68" t="s">
        <v>54</v>
      </c>
      <c r="AA353" s="68" t="s">
        <v>55</v>
      </c>
      <c r="AB353" s="68" t="s">
        <v>55</v>
      </c>
      <c r="AC353" s="68" t="s">
        <v>55</v>
      </c>
      <c r="AD353" s="68" t="s">
        <v>1463</v>
      </c>
      <c r="AE353" s="68" t="s">
        <v>1463</v>
      </c>
      <c r="AF353" s="68" t="s">
        <v>918</v>
      </c>
      <c r="AG353" s="68" t="s">
        <v>1442</v>
      </c>
      <c r="AH353" s="68"/>
    </row>
    <row r="354" spans="1:34" s="49" customFormat="1" ht="53.25" customHeight="1">
      <c r="A354" s="67" t="s">
        <v>102</v>
      </c>
      <c r="B354" s="68" t="s">
        <v>1464</v>
      </c>
      <c r="C354" s="83" t="str">
        <f>VLOOKUP(B354,[1]Sheet1!$B$1:$C$246,2,0)</f>
        <v>金元村通组砂石路4000米</v>
      </c>
      <c r="D354" s="68" t="s">
        <v>104</v>
      </c>
      <c r="E354" s="68" t="s">
        <v>189</v>
      </c>
      <c r="F354" s="68" t="s">
        <v>50</v>
      </c>
      <c r="G354" s="68" t="s">
        <v>914</v>
      </c>
      <c r="H354" s="68" t="s">
        <v>922</v>
      </c>
      <c r="I354" s="68">
        <v>15829897362</v>
      </c>
      <c r="J354" s="75">
        <f t="shared" si="37"/>
        <v>20</v>
      </c>
      <c r="K354" s="76">
        <f t="shared" si="39"/>
        <v>20</v>
      </c>
      <c r="L354" s="77">
        <v>0</v>
      </c>
      <c r="M354" s="77">
        <v>0</v>
      </c>
      <c r="N354" s="77">
        <v>0</v>
      </c>
      <c r="O354" s="77">
        <v>20</v>
      </c>
      <c r="P354" s="78">
        <v>0</v>
      </c>
      <c r="Q354" s="77"/>
      <c r="R354" s="77"/>
      <c r="S354" s="77"/>
      <c r="T354" s="77"/>
      <c r="U354" s="77"/>
      <c r="V354" s="77"/>
      <c r="W354" s="78"/>
      <c r="X354" s="68" t="s">
        <v>53</v>
      </c>
      <c r="Y354" s="68" t="s">
        <v>54</v>
      </c>
      <c r="Z354" s="68" t="s">
        <v>54</v>
      </c>
      <c r="AA354" s="68" t="s">
        <v>55</v>
      </c>
      <c r="AB354" s="68" t="s">
        <v>55</v>
      </c>
      <c r="AC354" s="68" t="s">
        <v>55</v>
      </c>
      <c r="AD354" s="68" t="s">
        <v>927</v>
      </c>
      <c r="AE354" s="68" t="s">
        <v>927</v>
      </c>
      <c r="AF354" s="68" t="s">
        <v>917</v>
      </c>
      <c r="AG354" s="68" t="s">
        <v>918</v>
      </c>
      <c r="AH354" s="68"/>
    </row>
    <row r="355" spans="1:34" s="49" customFormat="1" ht="53.25" customHeight="1">
      <c r="A355" s="67" t="s">
        <v>107</v>
      </c>
      <c r="B355" s="68" t="s">
        <v>1465</v>
      </c>
      <c r="C355" s="83" t="str">
        <f>VLOOKUP(B355,[1]Sheet1!$B$1:$C$246,2,0)</f>
        <v>铺设曹沟组七里坡砂石路2000米</v>
      </c>
      <c r="D355" s="68" t="s">
        <v>74</v>
      </c>
      <c r="E355" s="68" t="s">
        <v>84</v>
      </c>
      <c r="F355" s="68" t="s">
        <v>50</v>
      </c>
      <c r="G355" s="68" t="s">
        <v>914</v>
      </c>
      <c r="H355" s="68" t="s">
        <v>1466</v>
      </c>
      <c r="I355" s="68">
        <v>15891605559</v>
      </c>
      <c r="J355" s="75">
        <f t="shared" si="37"/>
        <v>15</v>
      </c>
      <c r="K355" s="76">
        <f t="shared" si="39"/>
        <v>15</v>
      </c>
      <c r="L355" s="77">
        <v>0</v>
      </c>
      <c r="M355" s="77">
        <v>0</v>
      </c>
      <c r="N355" s="77">
        <v>0</v>
      </c>
      <c r="O355" s="77">
        <v>15</v>
      </c>
      <c r="P355" s="78">
        <v>0</v>
      </c>
      <c r="Q355" s="77"/>
      <c r="R355" s="77"/>
      <c r="S355" s="77"/>
      <c r="T355" s="77"/>
      <c r="U355" s="77"/>
      <c r="V355" s="77"/>
      <c r="W355" s="78"/>
      <c r="X355" s="68" t="s">
        <v>53</v>
      </c>
      <c r="Y355" s="68" t="s">
        <v>54</v>
      </c>
      <c r="Z355" s="68" t="s">
        <v>54</v>
      </c>
      <c r="AA355" s="68" t="s">
        <v>55</v>
      </c>
      <c r="AB355" s="68" t="s">
        <v>55</v>
      </c>
      <c r="AC355" s="68" t="s">
        <v>55</v>
      </c>
      <c r="AD355" s="68" t="s">
        <v>1467</v>
      </c>
      <c r="AE355" s="68" t="s">
        <v>1467</v>
      </c>
      <c r="AF355" s="68" t="s">
        <v>917</v>
      </c>
      <c r="AG355" s="68" t="s">
        <v>918</v>
      </c>
      <c r="AH355" s="68"/>
    </row>
    <row r="356" spans="1:34" s="49" customFormat="1" ht="53.25" customHeight="1">
      <c r="A356" s="67" t="s">
        <v>111</v>
      </c>
      <c r="B356" s="68" t="s">
        <v>1468</v>
      </c>
      <c r="C356" s="83" t="str">
        <f>VLOOKUP(B356,[1]Sheet1!$B$1:$C$246,2,0)</f>
        <v>刘寨组生产路硬化及排水1200米</v>
      </c>
      <c r="D356" s="68" t="s">
        <v>136</v>
      </c>
      <c r="E356" s="68" t="s">
        <v>327</v>
      </c>
      <c r="F356" s="68" t="s">
        <v>50</v>
      </c>
      <c r="G356" s="68" t="s">
        <v>914</v>
      </c>
      <c r="H356" s="68" t="s">
        <v>1469</v>
      </c>
      <c r="I356" s="68">
        <v>13992992727</v>
      </c>
      <c r="J356" s="75">
        <f t="shared" si="37"/>
        <v>20</v>
      </c>
      <c r="K356" s="76">
        <f t="shared" si="39"/>
        <v>20</v>
      </c>
      <c r="L356" s="77">
        <v>0</v>
      </c>
      <c r="M356" s="77">
        <v>0</v>
      </c>
      <c r="N356" s="77">
        <v>0</v>
      </c>
      <c r="O356" s="77">
        <v>20</v>
      </c>
      <c r="P356" s="78">
        <v>0</v>
      </c>
      <c r="Q356" s="77"/>
      <c r="R356" s="77"/>
      <c r="S356" s="77"/>
      <c r="T356" s="77"/>
      <c r="U356" s="77"/>
      <c r="V356" s="77"/>
      <c r="W356" s="78"/>
      <c r="X356" s="68" t="s">
        <v>53</v>
      </c>
      <c r="Y356" s="68" t="s">
        <v>54</v>
      </c>
      <c r="Z356" s="68" t="s">
        <v>54</v>
      </c>
      <c r="AA356" s="68" t="s">
        <v>55</v>
      </c>
      <c r="AB356" s="68" t="s">
        <v>55</v>
      </c>
      <c r="AC356" s="68" t="s">
        <v>55</v>
      </c>
      <c r="AD356" s="68" t="s">
        <v>329</v>
      </c>
      <c r="AE356" s="68" t="s">
        <v>329</v>
      </c>
      <c r="AF356" s="68" t="s">
        <v>917</v>
      </c>
      <c r="AG356" s="68" t="s">
        <v>918</v>
      </c>
      <c r="AH356" s="68"/>
    </row>
    <row r="357" spans="1:34" s="49" customFormat="1" ht="53.25" customHeight="1">
      <c r="A357" s="67" t="s">
        <v>121</v>
      </c>
      <c r="B357" s="68" t="s">
        <v>1470</v>
      </c>
      <c r="C357" s="83" t="str">
        <f>VLOOKUP(B357,[1]Sheet1!$B$1:$C$246,2,0)</f>
        <v>北岭蔬菜大棚至主干道道路硬化300米</v>
      </c>
      <c r="D357" s="68" t="s">
        <v>136</v>
      </c>
      <c r="E357" s="68" t="s">
        <v>516</v>
      </c>
      <c r="F357" s="68" t="s">
        <v>50</v>
      </c>
      <c r="G357" s="68" t="s">
        <v>914</v>
      </c>
      <c r="H357" s="68" t="s">
        <v>1471</v>
      </c>
      <c r="I357" s="68">
        <v>13772793677</v>
      </c>
      <c r="J357" s="75">
        <f t="shared" si="37"/>
        <v>15</v>
      </c>
      <c r="K357" s="76">
        <f t="shared" si="39"/>
        <v>0</v>
      </c>
      <c r="L357" s="77">
        <v>0</v>
      </c>
      <c r="M357" s="77">
        <v>0</v>
      </c>
      <c r="N357" s="77">
        <v>0</v>
      </c>
      <c r="O357" s="77">
        <v>0</v>
      </c>
      <c r="P357" s="78">
        <v>15</v>
      </c>
      <c r="Q357" s="77"/>
      <c r="R357" s="77"/>
      <c r="S357" s="77"/>
      <c r="T357" s="77"/>
      <c r="U357" s="77"/>
      <c r="V357" s="77"/>
      <c r="W357" s="78"/>
      <c r="X357" s="68" t="s">
        <v>53</v>
      </c>
      <c r="Y357" s="68" t="s">
        <v>54</v>
      </c>
      <c r="Z357" s="68" t="s">
        <v>54</v>
      </c>
      <c r="AA357" s="68" t="s">
        <v>55</v>
      </c>
      <c r="AB357" s="68" t="s">
        <v>55</v>
      </c>
      <c r="AC357" s="68" t="s">
        <v>55</v>
      </c>
      <c r="AD357" s="68" t="s">
        <v>1472</v>
      </c>
      <c r="AE357" s="68" t="s">
        <v>1472</v>
      </c>
      <c r="AF357" s="68" t="s">
        <v>917</v>
      </c>
      <c r="AG357" s="68" t="s">
        <v>918</v>
      </c>
      <c r="AH357" s="68"/>
    </row>
    <row r="358" spans="1:34" s="49" customFormat="1" ht="53.25" customHeight="1">
      <c r="A358" s="67" t="s">
        <v>128</v>
      </c>
      <c r="B358" s="68" t="s">
        <v>1473</v>
      </c>
      <c r="C358" s="83" t="str">
        <f>VLOOKUP(B358,[1]Sheet1!$B$1:$C$246,2,0)</f>
        <v>碌碡咀下北安子1100米生产路硬化</v>
      </c>
      <c r="D358" s="68" t="s">
        <v>136</v>
      </c>
      <c r="E358" s="68" t="s">
        <v>137</v>
      </c>
      <c r="F358" s="68" t="s">
        <v>50</v>
      </c>
      <c r="G358" s="68" t="s">
        <v>914</v>
      </c>
      <c r="H358" s="68" t="s">
        <v>1474</v>
      </c>
      <c r="I358" s="68">
        <v>19909195130</v>
      </c>
      <c r="J358" s="75">
        <f t="shared" si="37"/>
        <v>25</v>
      </c>
      <c r="K358" s="76">
        <f t="shared" si="39"/>
        <v>20</v>
      </c>
      <c r="L358" s="77">
        <v>0</v>
      </c>
      <c r="M358" s="77">
        <v>0</v>
      </c>
      <c r="N358" s="77">
        <v>0</v>
      </c>
      <c r="O358" s="77">
        <v>20</v>
      </c>
      <c r="P358" s="78">
        <v>5</v>
      </c>
      <c r="Q358" s="77"/>
      <c r="R358" s="77"/>
      <c r="S358" s="77"/>
      <c r="T358" s="77"/>
      <c r="U358" s="77"/>
      <c r="V358" s="77"/>
      <c r="W358" s="78"/>
      <c r="X358" s="68" t="s">
        <v>53</v>
      </c>
      <c r="Y358" s="68" t="s">
        <v>54</v>
      </c>
      <c r="Z358" s="68" t="s">
        <v>54</v>
      </c>
      <c r="AA358" s="68" t="s">
        <v>55</v>
      </c>
      <c r="AB358" s="68" t="s">
        <v>55</v>
      </c>
      <c r="AC358" s="68" t="s">
        <v>55</v>
      </c>
      <c r="AD358" s="68" t="s">
        <v>1475</v>
      </c>
      <c r="AE358" s="68" t="s">
        <v>1475</v>
      </c>
      <c r="AF358" s="68" t="s">
        <v>917</v>
      </c>
      <c r="AG358" s="68" t="s">
        <v>918</v>
      </c>
      <c r="AH358" s="68"/>
    </row>
    <row r="359" spans="1:34" s="46" customFormat="1" ht="39" customHeight="1">
      <c r="A359" s="63" t="s">
        <v>1476</v>
      </c>
      <c r="B359" s="82">
        <v>16</v>
      </c>
      <c r="C359" s="83"/>
      <c r="D359" s="82"/>
      <c r="E359" s="82"/>
      <c r="F359" s="82"/>
      <c r="G359" s="82"/>
      <c r="H359" s="82"/>
      <c r="I359" s="82"/>
      <c r="J359" s="75">
        <f t="shared" si="37"/>
        <v>1149</v>
      </c>
      <c r="K359" s="76">
        <f t="shared" si="39"/>
        <v>285</v>
      </c>
      <c r="L359" s="76">
        <f>SUM(L360:L375)</f>
        <v>0</v>
      </c>
      <c r="M359" s="76">
        <f t="shared" ref="M359:W359" si="42">SUM(M360:M375)</f>
        <v>0</v>
      </c>
      <c r="N359" s="76">
        <f t="shared" si="42"/>
        <v>0</v>
      </c>
      <c r="O359" s="76">
        <f t="shared" si="42"/>
        <v>285</v>
      </c>
      <c r="P359" s="75">
        <f t="shared" si="42"/>
        <v>864</v>
      </c>
      <c r="Q359" s="76">
        <f t="shared" si="42"/>
        <v>0</v>
      </c>
      <c r="R359" s="76">
        <f t="shared" si="42"/>
        <v>0</v>
      </c>
      <c r="S359" s="76">
        <f t="shared" si="42"/>
        <v>0</v>
      </c>
      <c r="T359" s="76">
        <f t="shared" si="42"/>
        <v>0</v>
      </c>
      <c r="U359" s="76">
        <f t="shared" si="42"/>
        <v>0</v>
      </c>
      <c r="V359" s="76">
        <f t="shared" si="42"/>
        <v>0</v>
      </c>
      <c r="W359" s="75">
        <f t="shared" si="42"/>
        <v>0</v>
      </c>
      <c r="X359" s="68"/>
      <c r="Y359" s="68"/>
      <c r="Z359" s="68"/>
      <c r="AA359" s="68"/>
      <c r="AB359" s="68"/>
      <c r="AC359" s="68"/>
      <c r="AD359" s="68"/>
      <c r="AE359" s="68"/>
      <c r="AF359" s="68"/>
      <c r="AG359" s="68"/>
      <c r="AH359" s="68"/>
    </row>
    <row r="360" spans="1:34" s="49" customFormat="1" ht="78.75" customHeight="1">
      <c r="A360" s="67" t="s">
        <v>46</v>
      </c>
      <c r="B360" s="68" t="s">
        <v>1477</v>
      </c>
      <c r="C360" s="83" t="str">
        <f>VLOOKUP(B360,[1]Sheet1!$B$1:$C$246,2,0)</f>
        <v>污水处理成套设备一套，垃圾桶22个等</v>
      </c>
      <c r="D360" s="68" t="s">
        <v>48</v>
      </c>
      <c r="E360" s="68" t="s">
        <v>459</v>
      </c>
      <c r="F360" s="68" t="s">
        <v>50</v>
      </c>
      <c r="G360" s="68" t="s">
        <v>965</v>
      </c>
      <c r="H360" s="68" t="s">
        <v>1478</v>
      </c>
      <c r="I360" s="68">
        <v>13399293683</v>
      </c>
      <c r="J360" s="75">
        <f t="shared" si="37"/>
        <v>60</v>
      </c>
      <c r="K360" s="76">
        <f t="shared" si="39"/>
        <v>0</v>
      </c>
      <c r="L360" s="77">
        <v>0</v>
      </c>
      <c r="M360" s="77">
        <v>0</v>
      </c>
      <c r="N360" s="77">
        <v>0</v>
      </c>
      <c r="O360" s="77">
        <v>0</v>
      </c>
      <c r="P360" s="78">
        <v>60</v>
      </c>
      <c r="Q360" s="77"/>
      <c r="R360" s="77"/>
      <c r="S360" s="77"/>
      <c r="T360" s="77"/>
      <c r="U360" s="77"/>
      <c r="V360" s="77"/>
      <c r="W360" s="78"/>
      <c r="X360" s="68" t="s">
        <v>53</v>
      </c>
      <c r="Y360" s="68" t="s">
        <v>54</v>
      </c>
      <c r="Z360" s="68" t="s">
        <v>55</v>
      </c>
      <c r="AA360" s="68" t="s">
        <v>55</v>
      </c>
      <c r="AB360" s="68" t="s">
        <v>55</v>
      </c>
      <c r="AC360" s="68" t="s">
        <v>55</v>
      </c>
      <c r="AD360" s="68" t="s">
        <v>1479</v>
      </c>
      <c r="AE360" s="68" t="s">
        <v>1479</v>
      </c>
      <c r="AF360" s="68" t="s">
        <v>968</v>
      </c>
      <c r="AG360" s="68" t="s">
        <v>1480</v>
      </c>
      <c r="AH360" s="68"/>
    </row>
    <row r="361" spans="1:34" s="49" customFormat="1" ht="78.75" customHeight="1">
      <c r="A361" s="67" t="s">
        <v>59</v>
      </c>
      <c r="B361" s="68" t="s">
        <v>1481</v>
      </c>
      <c r="C361" s="83" t="str">
        <f>VLOOKUP(B361,[1]Sheet1!$B$1:$C$246,2,0)</f>
        <v>修建垃圾台两处,硬化巷道975米，道路两边绿化。</v>
      </c>
      <c r="D361" s="68" t="s">
        <v>1482</v>
      </c>
      <c r="E361" s="68" t="s">
        <v>1483</v>
      </c>
      <c r="F361" s="68" t="s">
        <v>50</v>
      </c>
      <c r="G361" s="68" t="s">
        <v>965</v>
      </c>
      <c r="H361" s="68" t="s">
        <v>259</v>
      </c>
      <c r="I361" s="68">
        <v>18729198046</v>
      </c>
      <c r="J361" s="75">
        <f t="shared" ref="J361:J391" si="43">K361+P361+Q361+R361+S361+T361+U361+V361+W361</f>
        <v>70</v>
      </c>
      <c r="K361" s="76">
        <f t="shared" ref="K361:K391" si="44">SUM(L361:O361)</f>
        <v>65</v>
      </c>
      <c r="L361" s="77">
        <v>0</v>
      </c>
      <c r="M361" s="77">
        <v>0</v>
      </c>
      <c r="N361" s="77">
        <v>0</v>
      </c>
      <c r="O361" s="77">
        <v>65</v>
      </c>
      <c r="P361" s="78">
        <v>5</v>
      </c>
      <c r="Q361" s="77"/>
      <c r="R361" s="77"/>
      <c r="S361" s="77"/>
      <c r="T361" s="77"/>
      <c r="U361" s="77"/>
      <c r="V361" s="77"/>
      <c r="W361" s="78"/>
      <c r="X361" s="68" t="s">
        <v>53</v>
      </c>
      <c r="Y361" s="68" t="s">
        <v>54</v>
      </c>
      <c r="Z361" s="68" t="s">
        <v>55</v>
      </c>
      <c r="AA361" s="68" t="s">
        <v>55</v>
      </c>
      <c r="AB361" s="68" t="s">
        <v>55</v>
      </c>
      <c r="AC361" s="68" t="s">
        <v>55</v>
      </c>
      <c r="AD361" s="68" t="s">
        <v>1484</v>
      </c>
      <c r="AE361" s="68" t="s">
        <v>1363</v>
      </c>
      <c r="AF361" s="68" t="s">
        <v>968</v>
      </c>
      <c r="AG361" s="68" t="s">
        <v>1485</v>
      </c>
      <c r="AH361" s="68"/>
    </row>
    <row r="362" spans="1:34" s="49" customFormat="1" ht="78.75" customHeight="1">
      <c r="A362" s="67" t="s">
        <v>65</v>
      </c>
      <c r="B362" s="68" t="s">
        <v>1486</v>
      </c>
      <c r="C362" s="83" t="str">
        <f>VLOOKUP(B362,[1]Sheet1!$B$1:$C$246,2,0)</f>
        <v>巷道硬化873米，排水渠800米，道路两边绿化。</v>
      </c>
      <c r="D362" s="68" t="s">
        <v>1482</v>
      </c>
      <c r="E362" s="68" t="s">
        <v>459</v>
      </c>
      <c r="F362" s="68" t="s">
        <v>50</v>
      </c>
      <c r="G362" s="68" t="s">
        <v>965</v>
      </c>
      <c r="H362" s="68" t="s">
        <v>1487</v>
      </c>
      <c r="I362" s="68">
        <v>13309199508</v>
      </c>
      <c r="J362" s="75">
        <f t="shared" si="43"/>
        <v>120</v>
      </c>
      <c r="K362" s="76">
        <f t="shared" si="44"/>
        <v>120</v>
      </c>
      <c r="L362" s="77">
        <v>0</v>
      </c>
      <c r="M362" s="77">
        <v>0</v>
      </c>
      <c r="N362" s="77">
        <v>0</v>
      </c>
      <c r="O362" s="77">
        <v>120</v>
      </c>
      <c r="P362" s="78">
        <v>0</v>
      </c>
      <c r="Q362" s="77"/>
      <c r="R362" s="77"/>
      <c r="S362" s="77"/>
      <c r="T362" s="77"/>
      <c r="U362" s="77"/>
      <c r="V362" s="77"/>
      <c r="W362" s="78"/>
      <c r="X362" s="68" t="s">
        <v>53</v>
      </c>
      <c r="Y362" s="68" t="s">
        <v>54</v>
      </c>
      <c r="Z362" s="68" t="s">
        <v>55</v>
      </c>
      <c r="AA362" s="68" t="s">
        <v>55</v>
      </c>
      <c r="AB362" s="68" t="s">
        <v>55</v>
      </c>
      <c r="AC362" s="68" t="s">
        <v>55</v>
      </c>
      <c r="AD362" s="68" t="s">
        <v>1479</v>
      </c>
      <c r="AE362" s="68" t="s">
        <v>1479</v>
      </c>
      <c r="AF362" s="68" t="s">
        <v>968</v>
      </c>
      <c r="AG362" s="68" t="s">
        <v>1480</v>
      </c>
      <c r="AH362" s="68"/>
    </row>
    <row r="363" spans="1:34" s="49" customFormat="1" ht="63.75" customHeight="1">
      <c r="A363" s="67" t="s">
        <v>72</v>
      </c>
      <c r="B363" s="68" t="s">
        <v>1488</v>
      </c>
      <c r="C363" s="83" t="str">
        <f>VLOOKUP(B363,[1]Sheet1!$B$1:$C$246,2,0)</f>
        <v>路面251㎡，透水砖铺设956㎡，路牙铺设1006米，路边绿化。</v>
      </c>
      <c r="D363" s="68" t="s">
        <v>74</v>
      </c>
      <c r="E363" s="68" t="s">
        <v>84</v>
      </c>
      <c r="F363" s="68" t="s">
        <v>50</v>
      </c>
      <c r="G363" s="68" t="s">
        <v>965</v>
      </c>
      <c r="H363" s="68" t="s">
        <v>966</v>
      </c>
      <c r="I363" s="68">
        <v>13309197123</v>
      </c>
      <c r="J363" s="75">
        <f t="shared" si="43"/>
        <v>100</v>
      </c>
      <c r="K363" s="76">
        <f t="shared" si="44"/>
        <v>100</v>
      </c>
      <c r="L363" s="77">
        <v>0</v>
      </c>
      <c r="M363" s="77">
        <v>0</v>
      </c>
      <c r="N363" s="77">
        <v>0</v>
      </c>
      <c r="O363" s="77">
        <v>100</v>
      </c>
      <c r="P363" s="78">
        <v>0</v>
      </c>
      <c r="Q363" s="77"/>
      <c r="R363" s="77"/>
      <c r="S363" s="77"/>
      <c r="T363" s="77"/>
      <c r="U363" s="77"/>
      <c r="V363" s="77"/>
      <c r="W363" s="78"/>
      <c r="X363" s="68" t="s">
        <v>53</v>
      </c>
      <c r="Y363" s="68" t="s">
        <v>54</v>
      </c>
      <c r="Z363" s="68" t="s">
        <v>54</v>
      </c>
      <c r="AA363" s="68" t="s">
        <v>55</v>
      </c>
      <c r="AB363" s="68" t="s">
        <v>55</v>
      </c>
      <c r="AC363" s="68" t="s">
        <v>55</v>
      </c>
      <c r="AD363" s="68" t="s">
        <v>1489</v>
      </c>
      <c r="AE363" s="68" t="s">
        <v>1489</v>
      </c>
      <c r="AF363" s="68" t="s">
        <v>968</v>
      </c>
      <c r="AG363" s="68" t="s">
        <v>1490</v>
      </c>
      <c r="AH363" s="68"/>
    </row>
    <row r="364" spans="1:34" s="41" customFormat="1" ht="63.75" customHeight="1">
      <c r="A364" s="67" t="s">
        <v>78</v>
      </c>
      <c r="B364" s="68" t="s">
        <v>1491</v>
      </c>
      <c r="C364" s="68" t="s">
        <v>1492</v>
      </c>
      <c r="D364" s="68" t="s">
        <v>1493</v>
      </c>
      <c r="E364" s="68"/>
      <c r="F364" s="68" t="s">
        <v>50</v>
      </c>
      <c r="G364" s="68" t="s">
        <v>988</v>
      </c>
      <c r="H364" s="68" t="s">
        <v>1494</v>
      </c>
      <c r="I364" s="68">
        <v>13571560694</v>
      </c>
      <c r="J364" s="75">
        <f t="shared" si="43"/>
        <v>48.76</v>
      </c>
      <c r="K364" s="76">
        <f t="shared" si="44"/>
        <v>0</v>
      </c>
      <c r="L364" s="77"/>
      <c r="M364" s="77"/>
      <c r="N364" s="77"/>
      <c r="O364" s="77"/>
      <c r="P364" s="78">
        <v>48.76</v>
      </c>
      <c r="Q364" s="77"/>
      <c r="R364" s="77"/>
      <c r="S364" s="77"/>
      <c r="T364" s="77"/>
      <c r="U364" s="77"/>
      <c r="V364" s="77"/>
      <c r="W364" s="78"/>
      <c r="X364" s="68" t="s">
        <v>53</v>
      </c>
      <c r="Y364" s="68" t="s">
        <v>54</v>
      </c>
      <c r="Z364" s="68" t="s">
        <v>54</v>
      </c>
      <c r="AA364" s="68" t="s">
        <v>55</v>
      </c>
      <c r="AB364" s="68" t="s">
        <v>54</v>
      </c>
      <c r="AC364" s="68"/>
      <c r="AD364" s="68">
        <v>205</v>
      </c>
      <c r="AE364" s="68">
        <v>819</v>
      </c>
      <c r="AF364" s="68" t="s">
        <v>968</v>
      </c>
      <c r="AG364" s="68" t="s">
        <v>1495</v>
      </c>
      <c r="AH364" s="68"/>
    </row>
    <row r="365" spans="1:34" s="41" customFormat="1" ht="63.75" customHeight="1">
      <c r="A365" s="67" t="s">
        <v>82</v>
      </c>
      <c r="B365" s="68" t="s">
        <v>1496</v>
      </c>
      <c r="C365" s="68" t="s">
        <v>1497</v>
      </c>
      <c r="D365" s="68" t="s">
        <v>1498</v>
      </c>
      <c r="E365" s="68"/>
      <c r="F365" s="68" t="s">
        <v>50</v>
      </c>
      <c r="G365" s="68" t="s">
        <v>988</v>
      </c>
      <c r="H365" s="68" t="s">
        <v>1494</v>
      </c>
      <c r="I365" s="68">
        <v>13571560694</v>
      </c>
      <c r="J365" s="75">
        <f t="shared" si="43"/>
        <v>27.62</v>
      </c>
      <c r="K365" s="76">
        <f t="shared" si="44"/>
        <v>0</v>
      </c>
      <c r="L365" s="77"/>
      <c r="M365" s="77"/>
      <c r="N365" s="77"/>
      <c r="O365" s="77"/>
      <c r="P365" s="78">
        <v>27.62</v>
      </c>
      <c r="Q365" s="77"/>
      <c r="R365" s="77"/>
      <c r="S365" s="77"/>
      <c r="T365" s="77"/>
      <c r="U365" s="77"/>
      <c r="V365" s="77"/>
      <c r="W365" s="78"/>
      <c r="X365" s="68" t="s">
        <v>53</v>
      </c>
      <c r="Y365" s="68" t="s">
        <v>54</v>
      </c>
      <c r="Z365" s="68" t="s">
        <v>54</v>
      </c>
      <c r="AA365" s="68" t="s">
        <v>55</v>
      </c>
      <c r="AB365" s="68" t="s">
        <v>54</v>
      </c>
      <c r="AC365" s="68"/>
      <c r="AD365" s="68">
        <v>300</v>
      </c>
      <c r="AE365" s="68">
        <v>1200</v>
      </c>
      <c r="AF365" s="68" t="s">
        <v>968</v>
      </c>
      <c r="AG365" s="68" t="s">
        <v>1499</v>
      </c>
      <c r="AH365" s="68"/>
    </row>
    <row r="366" spans="1:34" s="41" customFormat="1" ht="63.75" customHeight="1">
      <c r="A366" s="67" t="s">
        <v>86</v>
      </c>
      <c r="B366" s="68" t="s">
        <v>1500</v>
      </c>
      <c r="C366" s="68" t="s">
        <v>1501</v>
      </c>
      <c r="D366" s="68" t="s">
        <v>1502</v>
      </c>
      <c r="E366" s="68"/>
      <c r="F366" s="68" t="s">
        <v>50</v>
      </c>
      <c r="G366" s="68" t="s">
        <v>988</v>
      </c>
      <c r="H366" s="68" t="s">
        <v>1494</v>
      </c>
      <c r="I366" s="68">
        <v>13571560694</v>
      </c>
      <c r="J366" s="75">
        <f t="shared" si="43"/>
        <v>47.91</v>
      </c>
      <c r="K366" s="76">
        <f t="shared" si="44"/>
        <v>0</v>
      </c>
      <c r="L366" s="77"/>
      <c r="M366" s="77"/>
      <c r="N366" s="77"/>
      <c r="O366" s="77"/>
      <c r="P366" s="78">
        <v>47.91</v>
      </c>
      <c r="Q366" s="77"/>
      <c r="R366" s="77"/>
      <c r="S366" s="77"/>
      <c r="T366" s="77"/>
      <c r="U366" s="77"/>
      <c r="V366" s="77"/>
      <c r="W366" s="78"/>
      <c r="X366" s="68" t="s">
        <v>53</v>
      </c>
      <c r="Y366" s="68" t="s">
        <v>54</v>
      </c>
      <c r="Z366" s="68" t="s">
        <v>54</v>
      </c>
      <c r="AA366" s="68" t="s">
        <v>55</v>
      </c>
      <c r="AB366" s="68" t="s">
        <v>54</v>
      </c>
      <c r="AC366" s="68"/>
      <c r="AD366" s="68">
        <f>AE366/4</f>
        <v>300</v>
      </c>
      <c r="AE366" s="68">
        <v>1200</v>
      </c>
      <c r="AF366" s="68" t="s">
        <v>968</v>
      </c>
      <c r="AG366" s="68" t="s">
        <v>1499</v>
      </c>
      <c r="AH366" s="68"/>
    </row>
    <row r="367" spans="1:34" s="41" customFormat="1" ht="63.75" customHeight="1">
      <c r="A367" s="67" t="s">
        <v>90</v>
      </c>
      <c r="B367" s="68" t="s">
        <v>1503</v>
      </c>
      <c r="C367" s="68" t="s">
        <v>1504</v>
      </c>
      <c r="D367" s="68" t="s">
        <v>1505</v>
      </c>
      <c r="E367" s="68"/>
      <c r="F367" s="68" t="s">
        <v>50</v>
      </c>
      <c r="G367" s="68" t="s">
        <v>988</v>
      </c>
      <c r="H367" s="68" t="s">
        <v>1494</v>
      </c>
      <c r="I367" s="68">
        <v>13571560694</v>
      </c>
      <c r="J367" s="75">
        <f t="shared" si="43"/>
        <v>49.71</v>
      </c>
      <c r="K367" s="76">
        <f t="shared" si="44"/>
        <v>0</v>
      </c>
      <c r="L367" s="77"/>
      <c r="M367" s="77"/>
      <c r="N367" s="77"/>
      <c r="O367" s="77"/>
      <c r="P367" s="78">
        <v>49.71</v>
      </c>
      <c r="Q367" s="77"/>
      <c r="R367" s="77"/>
      <c r="S367" s="77"/>
      <c r="T367" s="77"/>
      <c r="U367" s="77"/>
      <c r="V367" s="77"/>
      <c r="W367" s="78"/>
      <c r="X367" s="68" t="s">
        <v>53</v>
      </c>
      <c r="Y367" s="68" t="s">
        <v>54</v>
      </c>
      <c r="Z367" s="68" t="s">
        <v>54</v>
      </c>
      <c r="AA367" s="68" t="s">
        <v>55</v>
      </c>
      <c r="AB367" s="68" t="s">
        <v>54</v>
      </c>
      <c r="AC367" s="68"/>
      <c r="AD367" s="68">
        <v>137</v>
      </c>
      <c r="AE367" s="68">
        <v>545</v>
      </c>
      <c r="AF367" s="68" t="s">
        <v>968</v>
      </c>
      <c r="AG367" s="68" t="s">
        <v>1506</v>
      </c>
      <c r="AH367" s="68"/>
    </row>
    <row r="368" spans="1:34" s="41" customFormat="1" ht="63.75" customHeight="1">
      <c r="A368" s="67" t="s">
        <v>94</v>
      </c>
      <c r="B368" s="68" t="s">
        <v>1507</v>
      </c>
      <c r="C368" s="68" t="s">
        <v>1508</v>
      </c>
      <c r="D368" s="68" t="s">
        <v>1509</v>
      </c>
      <c r="E368" s="68"/>
      <c r="F368" s="68" t="s">
        <v>50</v>
      </c>
      <c r="G368" s="68" t="s">
        <v>988</v>
      </c>
      <c r="H368" s="68" t="s">
        <v>1494</v>
      </c>
      <c r="I368" s="68">
        <v>13571560694</v>
      </c>
      <c r="J368" s="75">
        <f t="shared" si="43"/>
        <v>49.66</v>
      </c>
      <c r="K368" s="76">
        <f t="shared" si="44"/>
        <v>0</v>
      </c>
      <c r="L368" s="77"/>
      <c r="M368" s="77"/>
      <c r="N368" s="77"/>
      <c r="O368" s="77"/>
      <c r="P368" s="78">
        <v>49.66</v>
      </c>
      <c r="Q368" s="77"/>
      <c r="R368" s="77"/>
      <c r="S368" s="77"/>
      <c r="T368" s="77"/>
      <c r="U368" s="77"/>
      <c r="V368" s="77"/>
      <c r="W368" s="78"/>
      <c r="X368" s="68" t="s">
        <v>53</v>
      </c>
      <c r="Y368" s="68" t="s">
        <v>54</v>
      </c>
      <c r="Z368" s="68" t="s">
        <v>54</v>
      </c>
      <c r="AA368" s="68" t="s">
        <v>55</v>
      </c>
      <c r="AB368" s="68" t="s">
        <v>54</v>
      </c>
      <c r="AC368" s="68"/>
      <c r="AD368" s="68">
        <v>425</v>
      </c>
      <c r="AE368" s="68">
        <v>1697</v>
      </c>
      <c r="AF368" s="68" t="s">
        <v>968</v>
      </c>
      <c r="AG368" s="68" t="s">
        <v>1510</v>
      </c>
      <c r="AH368" s="68"/>
    </row>
    <row r="369" spans="1:34" s="41" customFormat="1" ht="63.75" customHeight="1">
      <c r="A369" s="67" t="s">
        <v>98</v>
      </c>
      <c r="B369" s="68" t="s">
        <v>1511</v>
      </c>
      <c r="C369" s="68" t="s">
        <v>1512</v>
      </c>
      <c r="D369" s="68" t="s">
        <v>1509</v>
      </c>
      <c r="E369" s="68"/>
      <c r="F369" s="68"/>
      <c r="G369" s="68" t="s">
        <v>988</v>
      </c>
      <c r="H369" s="68" t="s">
        <v>1494</v>
      </c>
      <c r="I369" s="68">
        <v>13571560694</v>
      </c>
      <c r="J369" s="75">
        <f t="shared" si="43"/>
        <v>49.04</v>
      </c>
      <c r="K369" s="76">
        <f t="shared" si="44"/>
        <v>0</v>
      </c>
      <c r="L369" s="77"/>
      <c r="M369" s="77"/>
      <c r="N369" s="77"/>
      <c r="O369" s="77"/>
      <c r="P369" s="78">
        <v>49.04</v>
      </c>
      <c r="Q369" s="77"/>
      <c r="R369" s="77"/>
      <c r="S369" s="77"/>
      <c r="T369" s="77"/>
      <c r="U369" s="77"/>
      <c r="V369" s="77"/>
      <c r="W369" s="78"/>
      <c r="X369" s="68" t="s">
        <v>53</v>
      </c>
      <c r="Y369" s="68" t="s">
        <v>54</v>
      </c>
      <c r="Z369" s="68" t="s">
        <v>54</v>
      </c>
      <c r="AA369" s="68" t="s">
        <v>55</v>
      </c>
      <c r="AB369" s="68" t="s">
        <v>54</v>
      </c>
      <c r="AC369" s="68"/>
      <c r="AD369" s="68">
        <v>425</v>
      </c>
      <c r="AE369" s="68">
        <v>1697</v>
      </c>
      <c r="AF369" s="68" t="s">
        <v>968</v>
      </c>
      <c r="AG369" s="68" t="s">
        <v>1510</v>
      </c>
      <c r="AH369" s="68"/>
    </row>
    <row r="370" spans="1:34" s="41" customFormat="1" ht="63.75" customHeight="1">
      <c r="A370" s="67" t="s">
        <v>102</v>
      </c>
      <c r="B370" s="68" t="s">
        <v>1513</v>
      </c>
      <c r="C370" s="68" t="s">
        <v>1514</v>
      </c>
      <c r="D370" s="68" t="s">
        <v>1515</v>
      </c>
      <c r="E370" s="68"/>
      <c r="F370" s="68" t="s">
        <v>50</v>
      </c>
      <c r="G370" s="68" t="s">
        <v>988</v>
      </c>
      <c r="H370" s="68" t="s">
        <v>1494</v>
      </c>
      <c r="I370" s="68">
        <v>13571560694</v>
      </c>
      <c r="J370" s="75">
        <f t="shared" si="43"/>
        <v>98.24</v>
      </c>
      <c r="K370" s="76">
        <f t="shared" si="44"/>
        <v>0</v>
      </c>
      <c r="L370" s="77"/>
      <c r="M370" s="77"/>
      <c r="N370" s="77"/>
      <c r="O370" s="77"/>
      <c r="P370" s="78">
        <v>98.24</v>
      </c>
      <c r="Q370" s="77"/>
      <c r="R370" s="77"/>
      <c r="S370" s="77"/>
      <c r="T370" s="77"/>
      <c r="U370" s="77"/>
      <c r="V370" s="77"/>
      <c r="W370" s="78"/>
      <c r="X370" s="68" t="s">
        <v>53</v>
      </c>
      <c r="Y370" s="68" t="s">
        <v>54</v>
      </c>
      <c r="Z370" s="68" t="s">
        <v>54</v>
      </c>
      <c r="AA370" s="68" t="s">
        <v>55</v>
      </c>
      <c r="AB370" s="68" t="s">
        <v>54</v>
      </c>
      <c r="AC370" s="68"/>
      <c r="AD370" s="68">
        <f>AE370/4</f>
        <v>203</v>
      </c>
      <c r="AE370" s="68">
        <v>812</v>
      </c>
      <c r="AF370" s="68" t="s">
        <v>968</v>
      </c>
      <c r="AG370" s="68" t="s">
        <v>1516</v>
      </c>
      <c r="AH370" s="68"/>
    </row>
    <row r="371" spans="1:34" s="41" customFormat="1" ht="63.75" customHeight="1">
      <c r="A371" s="67" t="s">
        <v>107</v>
      </c>
      <c r="B371" s="68" t="s">
        <v>1517</v>
      </c>
      <c r="C371" s="68" t="s">
        <v>1518</v>
      </c>
      <c r="D371" s="68" t="s">
        <v>1519</v>
      </c>
      <c r="E371" s="68"/>
      <c r="F371" s="68" t="s">
        <v>50</v>
      </c>
      <c r="G371" s="68" t="s">
        <v>988</v>
      </c>
      <c r="H371" s="68" t="s">
        <v>1494</v>
      </c>
      <c r="I371" s="68">
        <v>13571560694</v>
      </c>
      <c r="J371" s="75">
        <f t="shared" si="43"/>
        <v>43.56</v>
      </c>
      <c r="K371" s="76">
        <f t="shared" si="44"/>
        <v>0</v>
      </c>
      <c r="L371" s="77"/>
      <c r="M371" s="77"/>
      <c r="N371" s="77"/>
      <c r="O371" s="77"/>
      <c r="P371" s="78">
        <v>43.56</v>
      </c>
      <c r="Q371" s="77"/>
      <c r="R371" s="77"/>
      <c r="S371" s="77"/>
      <c r="T371" s="77"/>
      <c r="U371" s="77"/>
      <c r="V371" s="77"/>
      <c r="W371" s="78"/>
      <c r="X371" s="68" t="s">
        <v>53</v>
      </c>
      <c r="Y371" s="68" t="s">
        <v>54</v>
      </c>
      <c r="Z371" s="68" t="s">
        <v>54</v>
      </c>
      <c r="AA371" s="68" t="s">
        <v>55</v>
      </c>
      <c r="AB371" s="68" t="s">
        <v>54</v>
      </c>
      <c r="AC371" s="68"/>
      <c r="AD371" s="68">
        <v>235</v>
      </c>
      <c r="AE371" s="68">
        <v>937</v>
      </c>
      <c r="AF371" s="68" t="s">
        <v>968</v>
      </c>
      <c r="AG371" s="68" t="s">
        <v>1520</v>
      </c>
      <c r="AH371" s="68"/>
    </row>
    <row r="372" spans="1:34" s="41" customFormat="1" ht="63.75" customHeight="1">
      <c r="A372" s="67" t="s">
        <v>111</v>
      </c>
      <c r="B372" s="68" t="s">
        <v>1521</v>
      </c>
      <c r="C372" s="68" t="s">
        <v>1522</v>
      </c>
      <c r="D372" s="68" t="s">
        <v>1498</v>
      </c>
      <c r="E372" s="68"/>
      <c r="F372" s="68" t="s">
        <v>50</v>
      </c>
      <c r="G372" s="68" t="s">
        <v>988</v>
      </c>
      <c r="H372" s="68" t="s">
        <v>1494</v>
      </c>
      <c r="I372" s="68">
        <v>13571560694</v>
      </c>
      <c r="J372" s="75">
        <f t="shared" si="43"/>
        <v>35.43</v>
      </c>
      <c r="K372" s="76">
        <f t="shared" si="44"/>
        <v>0</v>
      </c>
      <c r="L372" s="77"/>
      <c r="M372" s="77"/>
      <c r="N372" s="77"/>
      <c r="O372" s="77"/>
      <c r="P372" s="78">
        <v>35.43</v>
      </c>
      <c r="Q372" s="77"/>
      <c r="R372" s="77"/>
      <c r="S372" s="77"/>
      <c r="T372" s="77"/>
      <c r="U372" s="77"/>
      <c r="V372" s="77"/>
      <c r="W372" s="78"/>
      <c r="X372" s="68" t="s">
        <v>53</v>
      </c>
      <c r="Y372" s="68" t="s">
        <v>54</v>
      </c>
      <c r="Z372" s="68" t="s">
        <v>54</v>
      </c>
      <c r="AA372" s="68" t="s">
        <v>55</v>
      </c>
      <c r="AB372" s="68" t="s">
        <v>54</v>
      </c>
      <c r="AC372" s="68"/>
      <c r="AD372" s="68">
        <v>355</v>
      </c>
      <c r="AE372" s="68">
        <v>1378</v>
      </c>
      <c r="AF372" s="68" t="s">
        <v>968</v>
      </c>
      <c r="AG372" s="68" t="s">
        <v>1523</v>
      </c>
      <c r="AH372" s="68"/>
    </row>
    <row r="373" spans="1:34" s="41" customFormat="1" ht="63.75" customHeight="1">
      <c r="A373" s="67" t="s">
        <v>121</v>
      </c>
      <c r="B373" s="68" t="s">
        <v>1524</v>
      </c>
      <c r="C373" s="68" t="s">
        <v>1525</v>
      </c>
      <c r="D373" s="68" t="s">
        <v>1509</v>
      </c>
      <c r="E373" s="68"/>
      <c r="F373" s="68" t="s">
        <v>50</v>
      </c>
      <c r="G373" s="68" t="s">
        <v>988</v>
      </c>
      <c r="H373" s="68" t="s">
        <v>1494</v>
      </c>
      <c r="I373" s="68">
        <v>13571560694</v>
      </c>
      <c r="J373" s="75">
        <f t="shared" si="43"/>
        <v>12.77</v>
      </c>
      <c r="K373" s="76">
        <f t="shared" si="44"/>
        <v>0</v>
      </c>
      <c r="L373" s="77"/>
      <c r="M373" s="77"/>
      <c r="N373" s="77"/>
      <c r="O373" s="77"/>
      <c r="P373" s="78">
        <v>12.77</v>
      </c>
      <c r="Q373" s="77"/>
      <c r="R373" s="77"/>
      <c r="S373" s="77"/>
      <c r="T373" s="77"/>
      <c r="U373" s="77"/>
      <c r="V373" s="77"/>
      <c r="W373" s="78"/>
      <c r="X373" s="68" t="s">
        <v>53</v>
      </c>
      <c r="Y373" s="68" t="s">
        <v>54</v>
      </c>
      <c r="Z373" s="68" t="s">
        <v>54</v>
      </c>
      <c r="AA373" s="68" t="s">
        <v>55</v>
      </c>
      <c r="AB373" s="68" t="s">
        <v>54</v>
      </c>
      <c r="AC373" s="68"/>
      <c r="AD373" s="68">
        <v>425</v>
      </c>
      <c r="AE373" s="68">
        <v>1697</v>
      </c>
      <c r="AF373" s="68" t="s">
        <v>968</v>
      </c>
      <c r="AG373" s="68" t="s">
        <v>1526</v>
      </c>
      <c r="AH373" s="68"/>
    </row>
    <row r="374" spans="1:34" s="41" customFormat="1" ht="84" customHeight="1">
      <c r="A374" s="67" t="s">
        <v>128</v>
      </c>
      <c r="B374" s="68" t="s">
        <v>1527</v>
      </c>
      <c r="C374" s="68" t="s">
        <v>1528</v>
      </c>
      <c r="D374" s="68" t="s">
        <v>113</v>
      </c>
      <c r="E374" s="68" t="s">
        <v>1529</v>
      </c>
      <c r="F374" s="68" t="s">
        <v>50</v>
      </c>
      <c r="G374" s="68" t="s">
        <v>1530</v>
      </c>
      <c r="H374" s="68" t="s">
        <v>1531</v>
      </c>
      <c r="I374" s="68" t="s">
        <v>1532</v>
      </c>
      <c r="J374" s="75">
        <f t="shared" si="43"/>
        <v>284.89999999999998</v>
      </c>
      <c r="K374" s="76">
        <f t="shared" si="44"/>
        <v>0</v>
      </c>
      <c r="L374" s="77"/>
      <c r="M374" s="77"/>
      <c r="N374" s="77"/>
      <c r="O374" s="77"/>
      <c r="P374" s="78">
        <v>284.89999999999998</v>
      </c>
      <c r="Q374" s="77"/>
      <c r="R374" s="77"/>
      <c r="S374" s="77"/>
      <c r="T374" s="77"/>
      <c r="U374" s="77"/>
      <c r="V374" s="77"/>
      <c r="W374" s="78"/>
      <c r="X374" s="68" t="s">
        <v>53</v>
      </c>
      <c r="Y374" s="68" t="s">
        <v>50</v>
      </c>
      <c r="Z374" s="68" t="s">
        <v>55</v>
      </c>
      <c r="AA374" s="68" t="s">
        <v>55</v>
      </c>
      <c r="AB374" s="68" t="s">
        <v>55</v>
      </c>
      <c r="AC374" s="68" t="s">
        <v>55</v>
      </c>
      <c r="AD374" s="68" t="s">
        <v>1533</v>
      </c>
      <c r="AE374" s="68" t="s">
        <v>1533</v>
      </c>
      <c r="AF374" s="68" t="s">
        <v>918</v>
      </c>
      <c r="AG374" s="68" t="s">
        <v>1534</v>
      </c>
      <c r="AH374" s="68"/>
    </row>
    <row r="375" spans="1:34" s="41" customFormat="1" ht="62.25" customHeight="1">
      <c r="A375" s="67" t="s">
        <v>134</v>
      </c>
      <c r="B375" s="68" t="s">
        <v>1535</v>
      </c>
      <c r="C375" s="68" t="s">
        <v>1536</v>
      </c>
      <c r="D375" s="68" t="s">
        <v>113</v>
      </c>
      <c r="E375" s="68" t="s">
        <v>375</v>
      </c>
      <c r="F375" s="68" t="s">
        <v>50</v>
      </c>
      <c r="G375" s="68" t="s">
        <v>1530</v>
      </c>
      <c r="H375" s="68" t="s">
        <v>1531</v>
      </c>
      <c r="I375" s="68" t="s">
        <v>1532</v>
      </c>
      <c r="J375" s="75">
        <f t="shared" si="43"/>
        <v>51.4</v>
      </c>
      <c r="K375" s="76">
        <f t="shared" si="44"/>
        <v>0</v>
      </c>
      <c r="L375" s="77"/>
      <c r="M375" s="77"/>
      <c r="N375" s="77"/>
      <c r="O375" s="77"/>
      <c r="P375" s="78">
        <v>51.4</v>
      </c>
      <c r="Q375" s="77"/>
      <c r="R375" s="77"/>
      <c r="S375" s="77"/>
      <c r="T375" s="77"/>
      <c r="U375" s="77"/>
      <c r="V375" s="77"/>
      <c r="W375" s="78"/>
      <c r="X375" s="68" t="s">
        <v>53</v>
      </c>
      <c r="Y375" s="68" t="s">
        <v>50</v>
      </c>
      <c r="Z375" s="68" t="s">
        <v>55</v>
      </c>
      <c r="AA375" s="68" t="s">
        <v>55</v>
      </c>
      <c r="AB375" s="68" t="s">
        <v>55</v>
      </c>
      <c r="AC375" s="68" t="s">
        <v>55</v>
      </c>
      <c r="AD375" s="68" t="s">
        <v>1537</v>
      </c>
      <c r="AE375" s="68" t="s">
        <v>1538</v>
      </c>
      <c r="AF375" s="68" t="s">
        <v>918</v>
      </c>
      <c r="AG375" s="68" t="s">
        <v>1442</v>
      </c>
      <c r="AH375" s="68"/>
    </row>
    <row r="376" spans="1:34" s="46" customFormat="1" ht="63.75" customHeight="1">
      <c r="A376" s="63" t="s">
        <v>1539</v>
      </c>
      <c r="B376" s="82">
        <v>8</v>
      </c>
      <c r="C376" s="83"/>
      <c r="D376" s="82"/>
      <c r="E376" s="82"/>
      <c r="F376" s="82"/>
      <c r="G376" s="82"/>
      <c r="H376" s="82"/>
      <c r="I376" s="82"/>
      <c r="J376" s="75">
        <f t="shared" si="43"/>
        <v>4980.47</v>
      </c>
      <c r="K376" s="76">
        <f t="shared" si="44"/>
        <v>0</v>
      </c>
      <c r="L376" s="76">
        <f>SUM(L377:L384)</f>
        <v>0</v>
      </c>
      <c r="M376" s="76">
        <f t="shared" ref="M376:W376" si="45">SUM(M377:M384)</f>
        <v>0</v>
      </c>
      <c r="N376" s="76">
        <f t="shared" si="45"/>
        <v>0</v>
      </c>
      <c r="O376" s="76">
        <f t="shared" si="45"/>
        <v>0</v>
      </c>
      <c r="P376" s="75">
        <f t="shared" si="45"/>
        <v>4980.41</v>
      </c>
      <c r="Q376" s="76">
        <f t="shared" si="45"/>
        <v>0</v>
      </c>
      <c r="R376" s="76">
        <f t="shared" si="45"/>
        <v>0</v>
      </c>
      <c r="S376" s="76">
        <f t="shared" si="45"/>
        <v>0</v>
      </c>
      <c r="T376" s="76">
        <f t="shared" si="45"/>
        <v>0</v>
      </c>
      <c r="U376" s="76">
        <f t="shared" si="45"/>
        <v>0</v>
      </c>
      <c r="V376" s="76">
        <f t="shared" si="45"/>
        <v>0</v>
      </c>
      <c r="W376" s="75">
        <f t="shared" si="45"/>
        <v>0.06</v>
      </c>
      <c r="X376" s="68"/>
      <c r="Y376" s="68"/>
      <c r="Z376" s="68"/>
      <c r="AA376" s="68"/>
      <c r="AB376" s="68"/>
      <c r="AC376" s="68"/>
      <c r="AD376" s="68"/>
      <c r="AE376" s="68"/>
      <c r="AF376" s="68"/>
      <c r="AG376" s="68"/>
      <c r="AH376" s="68"/>
    </row>
    <row r="377" spans="1:34" s="41" customFormat="1" ht="81" customHeight="1">
      <c r="A377" s="63" t="s">
        <v>46</v>
      </c>
      <c r="B377" s="68" t="s">
        <v>1540</v>
      </c>
      <c r="C377" s="68" t="s">
        <v>1541</v>
      </c>
      <c r="D377" s="68" t="s">
        <v>1542</v>
      </c>
      <c r="E377" s="68" t="s">
        <v>1543</v>
      </c>
      <c r="F377" s="68" t="s">
        <v>634</v>
      </c>
      <c r="G377" s="68" t="s">
        <v>988</v>
      </c>
      <c r="H377" s="68" t="s">
        <v>1544</v>
      </c>
      <c r="I377" s="68" t="s">
        <v>1545</v>
      </c>
      <c r="J377" s="75">
        <f t="shared" si="43"/>
        <v>1305.54</v>
      </c>
      <c r="K377" s="76">
        <f t="shared" si="44"/>
        <v>0</v>
      </c>
      <c r="L377" s="77"/>
      <c r="M377" s="77"/>
      <c r="N377" s="77"/>
      <c r="O377" s="77"/>
      <c r="P377" s="78">
        <v>1305.54</v>
      </c>
      <c r="Q377" s="77"/>
      <c r="R377" s="77"/>
      <c r="S377" s="77"/>
      <c r="T377" s="77"/>
      <c r="U377" s="77"/>
      <c r="V377" s="77"/>
      <c r="W377" s="78"/>
      <c r="X377" s="68" t="s">
        <v>53</v>
      </c>
      <c r="Y377" s="68" t="s">
        <v>54</v>
      </c>
      <c r="Z377" s="68" t="s">
        <v>54</v>
      </c>
      <c r="AA377" s="68" t="s">
        <v>55</v>
      </c>
      <c r="AB377" s="68" t="s">
        <v>54</v>
      </c>
      <c r="AC377" s="68" t="s">
        <v>55</v>
      </c>
      <c r="AD377" s="68" t="s">
        <v>1546</v>
      </c>
      <c r="AE377" s="68" t="s">
        <v>1547</v>
      </c>
      <c r="AF377" s="68" t="s">
        <v>1548</v>
      </c>
      <c r="AG377" s="68" t="s">
        <v>1549</v>
      </c>
      <c r="AH377" s="68"/>
    </row>
    <row r="378" spans="1:34" s="41" customFormat="1" ht="96" customHeight="1">
      <c r="A378" s="63" t="s">
        <v>59</v>
      </c>
      <c r="B378" s="68" t="s">
        <v>1550</v>
      </c>
      <c r="C378" s="68" t="s">
        <v>1551</v>
      </c>
      <c r="D378" s="68" t="s">
        <v>113</v>
      </c>
      <c r="E378" s="68" t="s">
        <v>1552</v>
      </c>
      <c r="F378" s="68" t="s">
        <v>50</v>
      </c>
      <c r="G378" s="68" t="s">
        <v>988</v>
      </c>
      <c r="H378" s="68" t="s">
        <v>1544</v>
      </c>
      <c r="I378" s="68" t="s">
        <v>1545</v>
      </c>
      <c r="J378" s="75">
        <f t="shared" si="43"/>
        <v>1350</v>
      </c>
      <c r="K378" s="76">
        <f t="shared" si="44"/>
        <v>0</v>
      </c>
      <c r="L378" s="77"/>
      <c r="M378" s="77"/>
      <c r="N378" s="77"/>
      <c r="O378" s="77"/>
      <c r="P378" s="78">
        <v>1350</v>
      </c>
      <c r="Q378" s="77"/>
      <c r="R378" s="77"/>
      <c r="S378" s="77"/>
      <c r="T378" s="77"/>
      <c r="U378" s="77"/>
      <c r="V378" s="77"/>
      <c r="W378" s="78"/>
      <c r="X378" s="68" t="s">
        <v>53</v>
      </c>
      <c r="Y378" s="68" t="s">
        <v>54</v>
      </c>
      <c r="Z378" s="68" t="s">
        <v>54</v>
      </c>
      <c r="AA378" s="68" t="s">
        <v>55</v>
      </c>
      <c r="AB378" s="68" t="s">
        <v>54</v>
      </c>
      <c r="AC378" s="68" t="s">
        <v>55</v>
      </c>
      <c r="AD378" s="68" t="s">
        <v>1553</v>
      </c>
      <c r="AE378" s="68" t="s">
        <v>1554</v>
      </c>
      <c r="AF378" s="68" t="s">
        <v>1555</v>
      </c>
      <c r="AG378" s="68" t="s">
        <v>1556</v>
      </c>
      <c r="AH378" s="68"/>
    </row>
    <row r="379" spans="1:34" s="49" customFormat="1" ht="131.25" customHeight="1">
      <c r="A379" s="63" t="s">
        <v>65</v>
      </c>
      <c r="B379" s="68" t="s">
        <v>1557</v>
      </c>
      <c r="C379" s="83" t="s">
        <v>1558</v>
      </c>
      <c r="D379" s="68" t="s">
        <v>74</v>
      </c>
      <c r="E379" s="68" t="s">
        <v>1559</v>
      </c>
      <c r="F379" s="68" t="s">
        <v>50</v>
      </c>
      <c r="G379" s="68" t="s">
        <v>988</v>
      </c>
      <c r="H379" s="68" t="s">
        <v>1544</v>
      </c>
      <c r="I379" s="68" t="s">
        <v>1545</v>
      </c>
      <c r="J379" s="75">
        <f t="shared" si="43"/>
        <v>323.06</v>
      </c>
      <c r="K379" s="76">
        <f t="shared" si="44"/>
        <v>0</v>
      </c>
      <c r="L379" s="77">
        <v>0</v>
      </c>
      <c r="M379" s="77">
        <v>0</v>
      </c>
      <c r="N379" s="77">
        <v>0</v>
      </c>
      <c r="O379" s="77">
        <v>0</v>
      </c>
      <c r="P379" s="78">
        <v>323</v>
      </c>
      <c r="Q379" s="77"/>
      <c r="R379" s="77"/>
      <c r="S379" s="77"/>
      <c r="T379" s="77"/>
      <c r="U379" s="77"/>
      <c r="V379" s="77"/>
      <c r="W379" s="78">
        <v>0.06</v>
      </c>
      <c r="X379" s="68" t="s">
        <v>53</v>
      </c>
      <c r="Y379" s="68" t="s">
        <v>54</v>
      </c>
      <c r="Z379" s="68" t="s">
        <v>54</v>
      </c>
      <c r="AA379" s="68" t="s">
        <v>55</v>
      </c>
      <c r="AB379" s="68" t="s">
        <v>54</v>
      </c>
      <c r="AC379" s="68" t="s">
        <v>55</v>
      </c>
      <c r="AD379" s="68" t="s">
        <v>1560</v>
      </c>
      <c r="AE379" s="68" t="s">
        <v>1561</v>
      </c>
      <c r="AF379" s="68" t="s">
        <v>1562</v>
      </c>
      <c r="AG379" s="68" t="s">
        <v>1563</v>
      </c>
      <c r="AH379" s="68"/>
    </row>
    <row r="380" spans="1:34" s="41" customFormat="1" ht="63.75" customHeight="1">
      <c r="A380" s="63" t="s">
        <v>72</v>
      </c>
      <c r="B380" s="68" t="s">
        <v>1564</v>
      </c>
      <c r="C380" s="68" t="s">
        <v>1565</v>
      </c>
      <c r="D380" s="68" t="s">
        <v>113</v>
      </c>
      <c r="E380" s="68" t="s">
        <v>1566</v>
      </c>
      <c r="F380" s="68" t="s">
        <v>50</v>
      </c>
      <c r="G380" s="68" t="s">
        <v>988</v>
      </c>
      <c r="H380" s="68" t="s">
        <v>1544</v>
      </c>
      <c r="I380" s="68" t="s">
        <v>1545</v>
      </c>
      <c r="J380" s="75">
        <f t="shared" si="43"/>
        <v>31.87</v>
      </c>
      <c r="K380" s="76">
        <f t="shared" si="44"/>
        <v>0</v>
      </c>
      <c r="L380" s="77"/>
      <c r="M380" s="77"/>
      <c r="N380" s="77"/>
      <c r="O380" s="77"/>
      <c r="P380" s="78">
        <v>31.87</v>
      </c>
      <c r="Q380" s="77"/>
      <c r="R380" s="77"/>
      <c r="S380" s="77"/>
      <c r="T380" s="77"/>
      <c r="U380" s="77"/>
      <c r="V380" s="77"/>
      <c r="W380" s="78"/>
      <c r="X380" s="68" t="s">
        <v>53</v>
      </c>
      <c r="Y380" s="68" t="s">
        <v>54</v>
      </c>
      <c r="Z380" s="68" t="s">
        <v>54</v>
      </c>
      <c r="AA380" s="68" t="s">
        <v>55</v>
      </c>
      <c r="AB380" s="68" t="s">
        <v>54</v>
      </c>
      <c r="AC380" s="68" t="s">
        <v>55</v>
      </c>
      <c r="AD380" s="68" t="s">
        <v>1567</v>
      </c>
      <c r="AE380" s="68" t="s">
        <v>1568</v>
      </c>
      <c r="AF380" s="68" t="s">
        <v>1569</v>
      </c>
      <c r="AG380" s="68" t="s">
        <v>1549</v>
      </c>
      <c r="AH380" s="68"/>
    </row>
    <row r="381" spans="1:34" s="41" customFormat="1" ht="63.75" customHeight="1">
      <c r="A381" s="63" t="s">
        <v>78</v>
      </c>
      <c r="B381" s="68" t="s">
        <v>1570</v>
      </c>
      <c r="C381" s="68" t="s">
        <v>1571</v>
      </c>
      <c r="D381" s="68" t="s">
        <v>104</v>
      </c>
      <c r="E381" s="68" t="s">
        <v>1572</v>
      </c>
      <c r="F381" s="68" t="s">
        <v>50</v>
      </c>
      <c r="G381" s="68" t="s">
        <v>988</v>
      </c>
      <c r="H381" s="68" t="s">
        <v>989</v>
      </c>
      <c r="I381" s="68">
        <v>18992912690</v>
      </c>
      <c r="J381" s="75">
        <f t="shared" si="43"/>
        <v>900</v>
      </c>
      <c r="K381" s="76">
        <f t="shared" si="44"/>
        <v>0</v>
      </c>
      <c r="L381" s="77"/>
      <c r="M381" s="77"/>
      <c r="N381" s="77"/>
      <c r="O381" s="77"/>
      <c r="P381" s="78">
        <v>900</v>
      </c>
      <c r="Q381" s="77"/>
      <c r="R381" s="77"/>
      <c r="S381" s="77"/>
      <c r="T381" s="77"/>
      <c r="U381" s="77"/>
      <c r="V381" s="77"/>
      <c r="W381" s="78"/>
      <c r="X381" s="68" t="s">
        <v>53</v>
      </c>
      <c r="Y381" s="68" t="s">
        <v>54</v>
      </c>
      <c r="Z381" s="68" t="s">
        <v>54</v>
      </c>
      <c r="AA381" s="68" t="s">
        <v>55</v>
      </c>
      <c r="AB381" s="68" t="s">
        <v>55</v>
      </c>
      <c r="AC381" s="68" t="s">
        <v>55</v>
      </c>
      <c r="AD381" s="68">
        <v>680</v>
      </c>
      <c r="AE381" s="68">
        <v>2113</v>
      </c>
      <c r="AF381" s="68" t="s">
        <v>1573</v>
      </c>
      <c r="AG381" s="68" t="s">
        <v>1574</v>
      </c>
      <c r="AH381" s="68"/>
    </row>
    <row r="382" spans="1:34" s="41" customFormat="1" ht="63.75" customHeight="1">
      <c r="A382" s="63" t="s">
        <v>82</v>
      </c>
      <c r="B382" s="68" t="s">
        <v>1575</v>
      </c>
      <c r="C382" s="68" t="s">
        <v>1576</v>
      </c>
      <c r="D382" s="68" t="s">
        <v>104</v>
      </c>
      <c r="E382" s="68" t="s">
        <v>1572</v>
      </c>
      <c r="F382" s="68" t="s">
        <v>50</v>
      </c>
      <c r="G382" s="68" t="s">
        <v>988</v>
      </c>
      <c r="H382" s="68" t="s">
        <v>989</v>
      </c>
      <c r="I382" s="68">
        <v>18992912690</v>
      </c>
      <c r="J382" s="75">
        <f t="shared" si="43"/>
        <v>500</v>
      </c>
      <c r="K382" s="76">
        <f t="shared" si="44"/>
        <v>0</v>
      </c>
      <c r="L382" s="77"/>
      <c r="M382" s="77"/>
      <c r="N382" s="77"/>
      <c r="O382" s="77"/>
      <c r="P382" s="78">
        <v>500</v>
      </c>
      <c r="Q382" s="77"/>
      <c r="R382" s="77"/>
      <c r="S382" s="77"/>
      <c r="T382" s="77"/>
      <c r="U382" s="77"/>
      <c r="V382" s="77"/>
      <c r="W382" s="78"/>
      <c r="X382" s="68" t="s">
        <v>53</v>
      </c>
      <c r="Y382" s="68" t="s">
        <v>54</v>
      </c>
      <c r="Z382" s="68" t="s">
        <v>54</v>
      </c>
      <c r="AA382" s="68" t="s">
        <v>55</v>
      </c>
      <c r="AB382" s="68" t="s">
        <v>55</v>
      </c>
      <c r="AC382" s="68" t="s">
        <v>55</v>
      </c>
      <c r="AD382" s="68">
        <v>680</v>
      </c>
      <c r="AE382" s="68">
        <v>2113</v>
      </c>
      <c r="AF382" s="68" t="s">
        <v>1573</v>
      </c>
      <c r="AG382" s="68" t="s">
        <v>1577</v>
      </c>
      <c r="AH382" s="68"/>
    </row>
    <row r="383" spans="1:34" s="49" customFormat="1" ht="63.75" customHeight="1">
      <c r="A383" s="63" t="s">
        <v>86</v>
      </c>
      <c r="B383" s="69" t="s">
        <v>1578</v>
      </c>
      <c r="C383" s="83" t="str">
        <f>VLOOKUP(B383,[1]Sheet1!$B$1:$C$246,2,0)</f>
        <v>新建泵站一座、过滤施肥间1座，300m³高位水池一座及设备采购等。</v>
      </c>
      <c r="D383" s="69" t="s">
        <v>1579</v>
      </c>
      <c r="E383" s="69" t="s">
        <v>1580</v>
      </c>
      <c r="F383" s="69">
        <v>2019</v>
      </c>
      <c r="G383" s="69" t="s">
        <v>988</v>
      </c>
      <c r="H383" s="69" t="s">
        <v>989</v>
      </c>
      <c r="I383" s="69">
        <v>18992912691</v>
      </c>
      <c r="J383" s="75">
        <f t="shared" si="43"/>
        <v>550</v>
      </c>
      <c r="K383" s="76">
        <f t="shared" si="44"/>
        <v>0</v>
      </c>
      <c r="L383" s="77"/>
      <c r="M383" s="77"/>
      <c r="N383" s="77"/>
      <c r="O383" s="77"/>
      <c r="P383" s="78">
        <v>550</v>
      </c>
      <c r="Q383" s="77"/>
      <c r="R383" s="77"/>
      <c r="S383" s="77"/>
      <c r="T383" s="77"/>
      <c r="U383" s="77"/>
      <c r="V383" s="77"/>
      <c r="W383" s="78"/>
      <c r="X383" s="68" t="s">
        <v>53</v>
      </c>
      <c r="Y383" s="68" t="s">
        <v>54</v>
      </c>
      <c r="Z383" s="68" t="s">
        <v>54</v>
      </c>
      <c r="AA383" s="68" t="s">
        <v>55</v>
      </c>
      <c r="AB383" s="68" t="s">
        <v>54</v>
      </c>
      <c r="AC383" s="68" t="s">
        <v>55</v>
      </c>
      <c r="AD383" s="68" t="s">
        <v>1581</v>
      </c>
      <c r="AE383" s="68"/>
      <c r="AF383" s="68" t="s">
        <v>1582</v>
      </c>
      <c r="AG383" s="68" t="s">
        <v>1583</v>
      </c>
      <c r="AH383" s="68"/>
    </row>
    <row r="384" spans="1:34" s="49" customFormat="1" ht="86.25" customHeight="1">
      <c r="A384" s="63" t="s">
        <v>90</v>
      </c>
      <c r="B384" s="69" t="s">
        <v>1584</v>
      </c>
      <c r="C384" s="83" t="str">
        <f>VLOOKUP(B384,[1]Sheet1!$B$1:$C$246,2,0)</f>
        <v>新建拦水坝308m³、边坡修整1450㎡及辅助设施。</v>
      </c>
      <c r="D384" s="68" t="s">
        <v>74</v>
      </c>
      <c r="E384" s="68" t="s">
        <v>92</v>
      </c>
      <c r="F384" s="68">
        <v>2019</v>
      </c>
      <c r="G384" s="68" t="s">
        <v>988</v>
      </c>
      <c r="H384" s="68" t="s">
        <v>989</v>
      </c>
      <c r="I384" s="68">
        <v>18992912692</v>
      </c>
      <c r="J384" s="75">
        <f t="shared" si="43"/>
        <v>20</v>
      </c>
      <c r="K384" s="76">
        <f t="shared" si="44"/>
        <v>0</v>
      </c>
      <c r="L384" s="77"/>
      <c r="M384" s="77"/>
      <c r="N384" s="77"/>
      <c r="O384" s="77"/>
      <c r="P384" s="78">
        <v>20</v>
      </c>
      <c r="Q384" s="77"/>
      <c r="R384" s="77"/>
      <c r="S384" s="77"/>
      <c r="T384" s="77"/>
      <c r="U384" s="77"/>
      <c r="V384" s="77"/>
      <c r="W384" s="78"/>
      <c r="X384" s="68" t="s">
        <v>53</v>
      </c>
      <c r="Y384" s="68" t="s">
        <v>54</v>
      </c>
      <c r="Z384" s="68" t="s">
        <v>54</v>
      </c>
      <c r="AA384" s="68" t="s">
        <v>55</v>
      </c>
      <c r="AB384" s="68" t="s">
        <v>54</v>
      </c>
      <c r="AC384" s="68" t="s">
        <v>55</v>
      </c>
      <c r="AD384" s="68" t="s">
        <v>1344</v>
      </c>
      <c r="AE384" s="68"/>
      <c r="AF384" s="68" t="s">
        <v>1585</v>
      </c>
      <c r="AG384" s="68" t="s">
        <v>1586</v>
      </c>
      <c r="AH384" s="68"/>
    </row>
    <row r="385" spans="1:34" s="48" customFormat="1" ht="46.5" customHeight="1">
      <c r="A385" s="66" t="s">
        <v>1587</v>
      </c>
      <c r="B385" s="82">
        <v>1</v>
      </c>
      <c r="C385" s="83"/>
      <c r="D385" s="82"/>
      <c r="E385" s="82"/>
      <c r="F385" s="82"/>
      <c r="G385" s="82"/>
      <c r="H385" s="82"/>
      <c r="I385" s="82"/>
      <c r="J385" s="75">
        <f t="shared" si="43"/>
        <v>20</v>
      </c>
      <c r="K385" s="76">
        <f t="shared" si="44"/>
        <v>0</v>
      </c>
      <c r="L385" s="76"/>
      <c r="M385" s="76">
        <f t="shared" ref="M385:W385" si="46">M386+M387+M388+M389</f>
        <v>0</v>
      </c>
      <c r="N385" s="76">
        <f t="shared" si="46"/>
        <v>0</v>
      </c>
      <c r="O385" s="76">
        <f t="shared" si="46"/>
        <v>0</v>
      </c>
      <c r="P385" s="75">
        <f t="shared" si="46"/>
        <v>0</v>
      </c>
      <c r="Q385" s="76">
        <f t="shared" si="46"/>
        <v>0</v>
      </c>
      <c r="R385" s="76">
        <f t="shared" si="46"/>
        <v>0</v>
      </c>
      <c r="S385" s="76">
        <f t="shared" si="46"/>
        <v>0</v>
      </c>
      <c r="T385" s="76">
        <f t="shared" si="46"/>
        <v>20</v>
      </c>
      <c r="U385" s="76">
        <f t="shared" si="46"/>
        <v>0</v>
      </c>
      <c r="V385" s="76">
        <f t="shared" si="46"/>
        <v>0</v>
      </c>
      <c r="W385" s="75">
        <f t="shared" si="46"/>
        <v>0</v>
      </c>
      <c r="X385" s="68"/>
      <c r="Y385" s="68"/>
      <c r="Z385" s="68"/>
      <c r="AA385" s="68"/>
      <c r="AB385" s="68"/>
      <c r="AC385" s="68"/>
      <c r="AD385" s="68"/>
      <c r="AE385" s="68"/>
      <c r="AF385" s="68"/>
      <c r="AG385" s="68"/>
      <c r="AH385" s="68"/>
    </row>
    <row r="386" spans="1:34" s="46" customFormat="1" ht="56.25" customHeight="1">
      <c r="A386" s="63" t="s">
        <v>1588</v>
      </c>
      <c r="B386" s="82"/>
      <c r="C386" s="83"/>
      <c r="D386" s="82"/>
      <c r="E386" s="82"/>
      <c r="F386" s="82"/>
      <c r="G386" s="82"/>
      <c r="H386" s="82"/>
      <c r="I386" s="82"/>
      <c r="J386" s="75">
        <f t="shared" si="43"/>
        <v>0</v>
      </c>
      <c r="K386" s="76">
        <f t="shared" si="44"/>
        <v>0</v>
      </c>
      <c r="L386" s="76"/>
      <c r="M386" s="76">
        <v>0</v>
      </c>
      <c r="N386" s="76">
        <v>0</v>
      </c>
      <c r="O386" s="76">
        <v>0</v>
      </c>
      <c r="P386" s="75"/>
      <c r="Q386" s="76">
        <v>0</v>
      </c>
      <c r="R386" s="76">
        <v>0</v>
      </c>
      <c r="S386" s="76">
        <v>0</v>
      </c>
      <c r="T386" s="76">
        <v>0</v>
      </c>
      <c r="U386" s="76">
        <v>0</v>
      </c>
      <c r="V386" s="76">
        <v>0</v>
      </c>
      <c r="W386" s="75">
        <v>0</v>
      </c>
      <c r="X386" s="68"/>
      <c r="Y386" s="68"/>
      <c r="Z386" s="68"/>
      <c r="AA386" s="68"/>
      <c r="AB386" s="68"/>
      <c r="AC386" s="68"/>
      <c r="AD386" s="68"/>
      <c r="AE386" s="68"/>
      <c r="AF386" s="68"/>
      <c r="AG386" s="68"/>
      <c r="AH386" s="68"/>
    </row>
    <row r="387" spans="1:34" s="46" customFormat="1" ht="57" customHeight="1">
      <c r="A387" s="63" t="s">
        <v>1589</v>
      </c>
      <c r="B387" s="68" t="s">
        <v>1590</v>
      </c>
      <c r="C387" s="68" t="s">
        <v>1591</v>
      </c>
      <c r="D387" s="68" t="s">
        <v>1592</v>
      </c>
      <c r="E387" s="68"/>
      <c r="F387" s="68" t="s">
        <v>50</v>
      </c>
      <c r="G387" s="68" t="s">
        <v>1593</v>
      </c>
      <c r="H387" s="68" t="s">
        <v>1594</v>
      </c>
      <c r="I387" s="68" t="s">
        <v>1595</v>
      </c>
      <c r="J387" s="75">
        <f t="shared" si="43"/>
        <v>20</v>
      </c>
      <c r="K387" s="76">
        <f t="shared" si="44"/>
        <v>0</v>
      </c>
      <c r="L387" s="77"/>
      <c r="M387" s="77"/>
      <c r="N387" s="77"/>
      <c r="O387" s="77"/>
      <c r="P387" s="78"/>
      <c r="Q387" s="77"/>
      <c r="R387" s="77"/>
      <c r="S387" s="77"/>
      <c r="T387" s="77">
        <v>20</v>
      </c>
      <c r="U387" s="77"/>
      <c r="V387" s="77"/>
      <c r="W387" s="78"/>
      <c r="X387" s="68" t="s">
        <v>53</v>
      </c>
      <c r="Y387" s="68" t="s">
        <v>54</v>
      </c>
      <c r="Z387" s="68" t="s">
        <v>54</v>
      </c>
      <c r="AA387" s="68" t="s">
        <v>55</v>
      </c>
      <c r="AB387" s="68" t="s">
        <v>54</v>
      </c>
      <c r="AC387" s="68" t="s">
        <v>55</v>
      </c>
      <c r="AD387" s="68"/>
      <c r="AE387" s="68"/>
      <c r="AF387" s="68" t="s">
        <v>1596</v>
      </c>
      <c r="AG387" s="68" t="s">
        <v>1597</v>
      </c>
      <c r="AH387" s="68"/>
    </row>
    <row r="388" spans="1:34" s="46" customFormat="1" ht="36.75" customHeight="1">
      <c r="A388" s="63" t="s">
        <v>1598</v>
      </c>
      <c r="B388" s="68"/>
      <c r="C388" s="83"/>
      <c r="D388" s="68"/>
      <c r="E388" s="68"/>
      <c r="F388" s="68"/>
      <c r="G388" s="68"/>
      <c r="H388" s="68"/>
      <c r="I388" s="68"/>
      <c r="J388" s="75">
        <f t="shared" si="43"/>
        <v>0</v>
      </c>
      <c r="K388" s="76">
        <f t="shared" si="44"/>
        <v>0</v>
      </c>
      <c r="L388" s="77"/>
      <c r="M388" s="77"/>
      <c r="N388" s="77"/>
      <c r="O388" s="77"/>
      <c r="P388" s="78"/>
      <c r="Q388" s="77"/>
      <c r="R388" s="77"/>
      <c r="S388" s="77"/>
      <c r="T388" s="77"/>
      <c r="U388" s="77"/>
      <c r="V388" s="77"/>
      <c r="W388" s="78"/>
      <c r="X388" s="68"/>
      <c r="Y388" s="68"/>
      <c r="Z388" s="68"/>
      <c r="AA388" s="68"/>
      <c r="AB388" s="68"/>
      <c r="AC388" s="68"/>
      <c r="AD388" s="68"/>
      <c r="AE388" s="68"/>
      <c r="AF388" s="68"/>
      <c r="AG388" s="68"/>
      <c r="AH388" s="68"/>
    </row>
    <row r="389" spans="1:34" s="46" customFormat="1" ht="45" customHeight="1">
      <c r="A389" s="63" t="s">
        <v>1599</v>
      </c>
      <c r="B389" s="68"/>
      <c r="C389" s="83"/>
      <c r="D389" s="68"/>
      <c r="E389" s="68"/>
      <c r="F389" s="68"/>
      <c r="G389" s="68"/>
      <c r="H389" s="68"/>
      <c r="I389" s="68"/>
      <c r="J389" s="75">
        <f t="shared" si="43"/>
        <v>0</v>
      </c>
      <c r="K389" s="76">
        <f t="shared" si="44"/>
        <v>0</v>
      </c>
      <c r="L389" s="77"/>
      <c r="M389" s="77"/>
      <c r="N389" s="77"/>
      <c r="O389" s="77"/>
      <c r="P389" s="78"/>
      <c r="Q389" s="77"/>
      <c r="R389" s="77"/>
      <c r="S389" s="77"/>
      <c r="T389" s="77"/>
      <c r="U389" s="77"/>
      <c r="V389" s="77"/>
      <c r="W389" s="78"/>
      <c r="X389" s="68"/>
      <c r="Y389" s="68"/>
      <c r="Z389" s="68"/>
      <c r="AA389" s="68"/>
      <c r="AB389" s="68"/>
      <c r="AC389" s="68"/>
      <c r="AD389" s="68"/>
      <c r="AE389" s="68"/>
      <c r="AF389" s="68"/>
      <c r="AG389" s="68"/>
      <c r="AH389" s="68"/>
    </row>
    <row r="390" spans="1:34" s="46" customFormat="1" ht="45" customHeight="1">
      <c r="A390" s="63" t="s">
        <v>1600</v>
      </c>
      <c r="B390" s="82">
        <v>1</v>
      </c>
      <c r="C390" s="83"/>
      <c r="D390" s="82"/>
      <c r="E390" s="82"/>
      <c r="F390" s="82"/>
      <c r="G390" s="82"/>
      <c r="H390" s="82"/>
      <c r="I390" s="82"/>
      <c r="J390" s="75">
        <f t="shared" si="43"/>
        <v>150</v>
      </c>
      <c r="K390" s="76">
        <f t="shared" si="44"/>
        <v>111</v>
      </c>
      <c r="L390" s="76">
        <f>L391</f>
        <v>0</v>
      </c>
      <c r="M390" s="76">
        <f t="shared" ref="M390:W390" si="47">M391</f>
        <v>0</v>
      </c>
      <c r="N390" s="76">
        <f t="shared" si="47"/>
        <v>0</v>
      </c>
      <c r="O390" s="76">
        <f t="shared" si="47"/>
        <v>111</v>
      </c>
      <c r="P390" s="75">
        <f t="shared" si="47"/>
        <v>39</v>
      </c>
      <c r="Q390" s="76">
        <f t="shared" si="47"/>
        <v>0</v>
      </c>
      <c r="R390" s="76">
        <f t="shared" si="47"/>
        <v>0</v>
      </c>
      <c r="S390" s="76">
        <f t="shared" si="47"/>
        <v>0</v>
      </c>
      <c r="T390" s="76">
        <f t="shared" si="47"/>
        <v>0</v>
      </c>
      <c r="U390" s="76">
        <f t="shared" si="47"/>
        <v>0</v>
      </c>
      <c r="V390" s="76">
        <f t="shared" si="47"/>
        <v>0</v>
      </c>
      <c r="W390" s="75">
        <f t="shared" si="47"/>
        <v>0</v>
      </c>
      <c r="X390" s="68"/>
      <c r="Y390" s="68"/>
      <c r="Z390" s="68"/>
      <c r="AA390" s="68"/>
      <c r="AB390" s="68"/>
      <c r="AC390" s="68"/>
      <c r="AD390" s="68"/>
      <c r="AE390" s="68"/>
      <c r="AF390" s="68"/>
      <c r="AG390" s="68"/>
      <c r="AH390" s="68"/>
    </row>
    <row r="391" spans="1:34" s="49" customFormat="1" ht="128.25" customHeight="1">
      <c r="A391" s="63"/>
      <c r="B391" s="68" t="s">
        <v>1601</v>
      </c>
      <c r="C391" s="83" t="str">
        <f>VLOOKUP(B391,[1]Sheet1!$B$1:$C$246,2,0)</f>
        <v>扶贫项目规划编审、现场勘察及资金管理</v>
      </c>
      <c r="D391" s="68" t="s">
        <v>965</v>
      </c>
      <c r="E391" s="68" t="s">
        <v>658</v>
      </c>
      <c r="F391" s="68" t="s">
        <v>50</v>
      </c>
      <c r="G391" s="68" t="s">
        <v>965</v>
      </c>
      <c r="H391" s="68" t="s">
        <v>1602</v>
      </c>
      <c r="I391" s="68">
        <v>13087659693</v>
      </c>
      <c r="J391" s="75">
        <f t="shared" si="43"/>
        <v>150</v>
      </c>
      <c r="K391" s="76">
        <f t="shared" si="44"/>
        <v>111</v>
      </c>
      <c r="L391" s="77">
        <v>0</v>
      </c>
      <c r="M391" s="77">
        <v>0</v>
      </c>
      <c r="N391" s="77">
        <v>0</v>
      </c>
      <c r="O391" s="77">
        <v>111</v>
      </c>
      <c r="P391" s="78">
        <v>39</v>
      </c>
      <c r="Q391" s="77"/>
      <c r="R391" s="77"/>
      <c r="S391" s="77"/>
      <c r="T391" s="77"/>
      <c r="U391" s="77"/>
      <c r="V391" s="77"/>
      <c r="W391" s="78"/>
      <c r="X391" s="68" t="s">
        <v>53</v>
      </c>
      <c r="Y391" s="68" t="s">
        <v>54</v>
      </c>
      <c r="Z391" s="68" t="s">
        <v>54</v>
      </c>
      <c r="AA391" s="68" t="s">
        <v>55</v>
      </c>
      <c r="AB391" s="68" t="s">
        <v>55</v>
      </c>
      <c r="AC391" s="68" t="s">
        <v>55</v>
      </c>
      <c r="AD391" s="68" t="s">
        <v>1603</v>
      </c>
      <c r="AE391" s="68" t="s">
        <v>1604</v>
      </c>
      <c r="AF391" s="68" t="s">
        <v>968</v>
      </c>
      <c r="AG391" s="68" t="s">
        <v>1605</v>
      </c>
      <c r="AH391" s="68"/>
    </row>
  </sheetData>
  <mergeCells count="31">
    <mergeCell ref="AH4:AH6"/>
    <mergeCell ref="AC4:AC6"/>
    <mergeCell ref="AD4:AD5"/>
    <mergeCell ref="AE4:AE5"/>
    <mergeCell ref="AF4:AF6"/>
    <mergeCell ref="AG4:AG6"/>
    <mergeCell ref="X4:X6"/>
    <mergeCell ref="Y4:Y6"/>
    <mergeCell ref="Z4:Z6"/>
    <mergeCell ref="AA4:AA6"/>
    <mergeCell ref="AB4:AB6"/>
    <mergeCell ref="A164:A165"/>
    <mergeCell ref="B4:B6"/>
    <mergeCell ref="C4:C6"/>
    <mergeCell ref="D5:D6"/>
    <mergeCell ref="E5:E6"/>
    <mergeCell ref="D4:E4"/>
    <mergeCell ref="J4:W4"/>
    <mergeCell ref="K5:O5"/>
    <mergeCell ref="P5:W5"/>
    <mergeCell ref="A4:A6"/>
    <mergeCell ref="F4:F6"/>
    <mergeCell ref="G4:G6"/>
    <mergeCell ref="H4:H6"/>
    <mergeCell ref="I4:I6"/>
    <mergeCell ref="J5:J6"/>
    <mergeCell ref="A2:AG2"/>
    <mergeCell ref="A3:C3"/>
    <mergeCell ref="L3:P3"/>
    <mergeCell ref="AE3:AF3"/>
    <mergeCell ref="AG3:AH3"/>
  </mergeCells>
  <phoneticPr fontId="40" type="noConversion"/>
  <dataValidations count="2">
    <dataValidation type="list" allowBlank="1" showInputMessage="1" showErrorMessage="1" sqref="F23 F36 X36 Y36:AC36 F68 X68 Y68:AC68 F69 X69 Y69:AC69 F71 F72 F73 X73 Y73:AC73 F106 X106 Y106:AC106 F110 F111 Y124:AA124 AC124 F127 F160 F161 F165 F170 F179 F186 X186 Y186:AC186 F188 X188 Y188:AC188 F288 F291 F293 E328 F387 E310:E316 E318:E327 F2:F3 F7:F9 F10:F22 F24:F27 F28:F29 F30:F33 F61:F65 F112:F126 F162:F164 F166:F169 F171:F178 F180:F185 F191:F227 F228:F256 F257:F279 F289:F290 F295:F296 F297:F309 F338:F363 F364:F373 F374:F376 F377:F382 F385:F386 F388:F391 F392:F1048576 X2:X3 X7:X33 X34:X35 X37:X60 X61:X65 X66:X67 X71:X72 X74:X87 X110:X127 X128:X159 X160:X185 X191:X256 X257:X279 X288:X293 X295:X308 X338:X383 X384:X386 X387:X1048576 Y344:Y353 Y374:Y375 AC88:AC102 Y2:AC3 Y34:AC35 Y66:AC67 Y37:AC60 Y61:AC65 Y7:AC33 Y384:AC386 Y71:AC72 Y74:AC87 Y125:AC127 Y128:AC159 Y110:AC123 Y160:AC185 Y288:AC293 Z374:AC375 Y338:AC343 Y376:AC383 Y354:AC373 Z344:AC353 Y191:AC256 Y257:AC279 Y295:AC308 X309:AC327 X328:AC334 Y387:AC1048576">
      <formula1>#REF!</formula1>
    </dataValidation>
    <dataValidation type="list" allowBlank="1" showInputMessage="1" showErrorMessage="1" sqref="AB124">
      <formula1>",,否"</formula1>
    </dataValidation>
  </dataValidations>
  <printOptions horizontalCentered="1"/>
  <pageMargins left="0.55069444444444404" right="0.55069444444444404" top="0.78680555555555598" bottom="0.78680555555555598" header="0.51180555555555596" footer="0.51180555555555596"/>
  <pageSetup paperSize="8" scale="52" firstPageNumber="7" fitToHeight="0" orientation="landscape" useFirstPageNumber="1" r:id="rId1"/>
  <ignoredErrors>
    <ignoredError sqref="P73" formula="1"/>
    <ignoredError sqref="K298:K32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项目库汇总表 (新增10.25)</vt:lpstr>
      <vt:lpstr>项目库明细表</vt:lpstr>
      <vt:lpstr>项目库明细表!Print_Titles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lenovo</cp:lastModifiedBy>
  <cp:lastPrinted>2019-08-23T09:09:00Z</cp:lastPrinted>
  <dcterms:created xsi:type="dcterms:W3CDTF">2019-07-20T09:28:00Z</dcterms:created>
  <dcterms:modified xsi:type="dcterms:W3CDTF">2019-11-06T08:44:51Z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2052-11.3.0.8742</vt:lpwstr>
  </property>
</Properties>
</file>