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20" windowHeight="13065" tabRatio="599" firstSheet="29" activeTab="29"/>
  </bookViews>
  <sheets>
    <sheet name="目录" sheetId="1" r:id="rId1"/>
    <sheet name="2018年铜川市印台区一般公共预算收入执行情况表" sheetId="2" r:id="rId2"/>
    <sheet name="2018年铜川市印台区一般公共预算支出执行情况表" sheetId="3" r:id="rId3"/>
    <sheet name="2018年铜川市印台区区本级一般公共预算收入执行情况表" sheetId="36" r:id="rId4"/>
    <sheet name="2018年铜川市印台区区本级一般公共预算支出执行情况表" sheetId="37" r:id="rId5"/>
    <sheet name="2019年铜川市印台区一般公共预算收入预算表" sheetId="8" r:id="rId6"/>
    <sheet name="2019年铜川市印台区一般公共预算支出预算表" sheetId="9" r:id="rId7"/>
    <sheet name="2019年铜川市印台区区本级一般公共预算收入预算表" sheetId="38" r:id="rId8"/>
    <sheet name="2019年铜川市印台区区本级一般公共预算支出预算表" sheetId="39" r:id="rId9"/>
    <sheet name="2019年铜川市印台区一般公共预算支出预算表（功能分类）" sheetId="41" r:id="rId10"/>
    <sheet name="2019年铜川市印台区一般公共预算支出预算表（经济分类）" sheetId="42" r:id="rId11"/>
    <sheet name="2019年铜川市印台区区本级一般公共预算支出预算表（功能分类）" sheetId="10" r:id="rId12"/>
    <sheet name="2019年铜川市印台区区本级一般公共预算支出预算表（经济分类）" sheetId="11" r:id="rId13"/>
    <sheet name="2019年印台区区本级一般公共预算基本支出预算表（功能分类）" sheetId="12" r:id="rId14"/>
    <sheet name="2019年印台区区本级一般公共预算基本支出预算表（经济分类）" sheetId="13" r:id="rId15"/>
    <sheet name="2019年铜川市印台区预计专项转移支付支出预算表（功能分类）" sheetId="15" r:id="rId16"/>
    <sheet name="2019年铜川市印台区预计专项转移支付支出预算表（经济分类）" sheetId="40" r:id="rId17"/>
    <sheet name="2019年铜川市印台区一般公共预算税收返还和转移支付支出预算表" sheetId="14" r:id="rId18"/>
    <sheet name="2018年铜川市印台区政府性基金收入执行情况表" sheetId="16" r:id="rId19"/>
    <sheet name="2018年铜川市印台区政府性基金支出执行情况表" sheetId="17" r:id="rId20"/>
    <sheet name="2019年铜川市印台区政府性基金收入预算表" sheetId="19" r:id="rId21"/>
    <sheet name="2019年铜川市印台区政府性基金支出预算表" sheetId="20" r:id="rId22"/>
    <sheet name="2019年政府性基金转移支付预算表" sheetId="21" r:id="rId23"/>
    <sheet name="2018年国有资本经营收入执行情况表" sheetId="22" r:id="rId24"/>
    <sheet name="2018年国有资本经营支出执行情况表" sheetId="23" r:id="rId25"/>
    <sheet name="2019年国有资本经营预算收入预算表" sheetId="24" r:id="rId26"/>
    <sheet name="2019年国有资本经营预算支出预算表" sheetId="25" r:id="rId27"/>
    <sheet name="2019年国有资本经营专项转移支付预算表" sheetId="26" r:id="rId28"/>
    <sheet name="2018年社会保险基金收入执行情况表" sheetId="27" r:id="rId29"/>
    <sheet name="2018年社会保险基金支出执行情况表" sheetId="28" r:id="rId30"/>
    <sheet name="2019年社会保险基金收入预算表" sheetId="29" r:id="rId31"/>
    <sheet name="2019年社会保险基金支出预算表" sheetId="30" r:id="rId32"/>
    <sheet name="2018年底政府一般债务限额和余额情况表" sheetId="31" r:id="rId33"/>
    <sheet name="2018年底政府专项债务限额和余额情况表" sheetId="32" r:id="rId34"/>
    <sheet name="2018年底政府债务限额和余额情况表" sheetId="43" r:id="rId35"/>
  </sheets>
  <externalReferences>
    <externalReference r:id="rId36"/>
  </externalReferences>
  <definedNames>
    <definedName name="_6_其他" localSheetId="23">#REF!</definedName>
    <definedName name="_6_其他" localSheetId="24">#REF!</definedName>
    <definedName name="_6_其他" localSheetId="29">#REF!</definedName>
    <definedName name="_6_其他" localSheetId="18">#REF!</definedName>
    <definedName name="_6_其他" localSheetId="19">#REF!</definedName>
    <definedName name="_6_其他" localSheetId="32">#REF!</definedName>
    <definedName name="_6_其他" localSheetId="33">#REF!</definedName>
    <definedName name="_6_其他" localSheetId="20">#REF!</definedName>
    <definedName name="_6_其他" localSheetId="21">#REF!</definedName>
    <definedName name="_6_其他">#REF!</definedName>
    <definedName name="_Order1" localSheetId="23">255</definedName>
    <definedName name="_Order1" localSheetId="24">255</definedName>
    <definedName name="_Order1" localSheetId="29">255</definedName>
    <definedName name="_Order1" localSheetId="18">255</definedName>
    <definedName name="_Order1" localSheetId="19">255</definedName>
    <definedName name="_Order1" localSheetId="32">255</definedName>
    <definedName name="_Order1" localSheetId="33">255</definedName>
    <definedName name="_Order1" localSheetId="20">255</definedName>
    <definedName name="_Order1" localSheetId="21">255</definedName>
    <definedName name="_Order1">255</definedName>
    <definedName name="_Order2" localSheetId="23">255</definedName>
    <definedName name="_Order2" localSheetId="24">255</definedName>
    <definedName name="_Order2" localSheetId="29">255</definedName>
    <definedName name="_Order2" localSheetId="18">255</definedName>
    <definedName name="_Order2" localSheetId="19">255</definedName>
    <definedName name="_Order2" localSheetId="32">255</definedName>
    <definedName name="_Order2" localSheetId="33">255</definedName>
    <definedName name="_Order2" localSheetId="20">255</definedName>
    <definedName name="_Order2" localSheetId="21">255</definedName>
    <definedName name="_Order2">255</definedName>
    <definedName name="__xlfn.COUNTIFS" localSheetId="23" hidden="1">#NAME?</definedName>
    <definedName name="__xlfn.COUNTIFS" localSheetId="24" hidden="1">#NAME?</definedName>
    <definedName name="__xlfn.COUNTIFS" localSheetId="29" hidden="1">#NAME?</definedName>
    <definedName name="__xlfn.COUNTIFS" localSheetId="18" hidden="1">#NAME?</definedName>
    <definedName name="__xlfn.COUNTIFS" localSheetId="19" hidden="1">#NAME?</definedName>
    <definedName name="__xlfn.COUNTIFS" localSheetId="32" hidden="1">#NAME?</definedName>
    <definedName name="__xlfn.COUNTIFS" localSheetId="33" hidden="1">#NAME?</definedName>
    <definedName name="__xlfn.COUNTIFS" localSheetId="20" hidden="1">#NAME?</definedName>
    <definedName name="__xlfn.COUNTIFS" localSheetId="21" hidden="1">#NAME?</definedName>
    <definedName name="__xlfn.COUNTIFS" hidden="1">#NAME?</definedName>
    <definedName name="__xlfn.SUMIFS" localSheetId="23" hidden="1">#NAME?</definedName>
    <definedName name="__xlfn.SUMIFS" localSheetId="24" hidden="1">#NAME?</definedName>
    <definedName name="__xlfn.SUMIFS" localSheetId="29" hidden="1">#NAME?</definedName>
    <definedName name="__xlfn.SUMIFS" localSheetId="18" hidden="1">#NAME?</definedName>
    <definedName name="__xlfn.SUMIFS" localSheetId="19" hidden="1">#NAME?</definedName>
    <definedName name="__xlfn.SUMIFS" localSheetId="32" hidden="1">#NAME?</definedName>
    <definedName name="__xlfn.SUMIFS" localSheetId="33" hidden="1">#NAME?</definedName>
    <definedName name="__xlfn.SUMIFS" localSheetId="20" hidden="1">#NAME?</definedName>
    <definedName name="__xlfn.SUMIFS" localSheetId="21" hidden="1">#NAME?</definedName>
    <definedName name="__xlfn.SUMIFS" hidden="1">#NAME?</definedName>
    <definedName name="AccessDatabase" localSheetId="23">"D:\文_件\省长专项\2000省长专项审批.mdb"</definedName>
    <definedName name="AccessDatabase" localSheetId="24">"D:\文_件\省长专项\2000省长专项审批.mdb"</definedName>
    <definedName name="AccessDatabase" localSheetId="29">"D:\文_件\省长专项\2000省长专项审批.mdb"</definedName>
    <definedName name="AccessDatabase" localSheetId="18">"D:\文_件\省长专项\2000省长专项审批.mdb"</definedName>
    <definedName name="AccessDatabase" localSheetId="19">"D:\文_件\省长专项\2000省长专项审批.mdb"</definedName>
    <definedName name="AccessDatabase" localSheetId="32">"D:\文_件\省长专项\2000省长专项审批.mdb"</definedName>
    <definedName name="AccessDatabase" localSheetId="33">"D:\文_件\省长专项\2000省长专项审批.mdb"</definedName>
    <definedName name="AccessDatabase" localSheetId="20">"D:\文_件\省长专项\2000省长专项审批.mdb"</definedName>
    <definedName name="AccessDatabase" localSheetId="21">"D:\文_件\省长专项\2000省长专项审批.mdb"</definedName>
    <definedName name="AccessDatabase">"D:\文_件\省长专项\2000省长专项审批.mdb"</definedName>
    <definedName name="Database">#REF!</definedName>
    <definedName name="_xlnm.Print_Area" localSheetId="23">#N/A</definedName>
    <definedName name="_xlnm.Print_Area" localSheetId="24">#N/A</definedName>
    <definedName name="_xlnm.Print_Area" localSheetId="29">#N/A</definedName>
    <definedName name="_xlnm.Print_Area" localSheetId="18">#N/A</definedName>
    <definedName name="_xlnm.Print_Area" localSheetId="19">#N/A</definedName>
    <definedName name="_xlnm.Print_Area" localSheetId="32">#N/A</definedName>
    <definedName name="_xlnm.Print_Area" localSheetId="33">#N/A</definedName>
    <definedName name="_xlnm.Print_Area" localSheetId="20">#N/A</definedName>
    <definedName name="_xlnm.Print_Area" localSheetId="21">#N/A</definedName>
    <definedName name="_xlnm.Print_Area">#N/A</definedName>
    <definedName name="_xlnm.Print_Titles" localSheetId="23">#N/A</definedName>
    <definedName name="_xlnm.Print_Titles" localSheetId="24">#N/A</definedName>
    <definedName name="_xlnm.Print_Titles" localSheetId="29">#N/A</definedName>
    <definedName name="_xlnm.Print_Titles" localSheetId="18">#N/A</definedName>
    <definedName name="_xlnm.Print_Titles" localSheetId="19">#N/A</definedName>
    <definedName name="_xlnm.Print_Titles" localSheetId="32">#N/A</definedName>
    <definedName name="_xlnm.Print_Titles" localSheetId="33">#N/A</definedName>
    <definedName name="_xlnm.Print_Titles" localSheetId="20">#N/A</definedName>
    <definedName name="_xlnm.Print_Titles" localSheetId="21">#N/A</definedName>
    <definedName name="_xlnm.Print_Titles">#N/A</definedName>
    <definedName name="地区名称" localSheetId="23">#REF!</definedName>
    <definedName name="地区名称" localSheetId="24">#REF!</definedName>
    <definedName name="地区名称" localSheetId="29">#REF!</definedName>
    <definedName name="地区名称" localSheetId="18">#REF!</definedName>
    <definedName name="地区名称" localSheetId="19">#REF!</definedName>
    <definedName name="地区名称" localSheetId="32">#REF!</definedName>
    <definedName name="地区名称" localSheetId="33">#REF!</definedName>
    <definedName name="地区名称" localSheetId="20">#REF!</definedName>
    <definedName name="地区名称" localSheetId="21">#REF!</definedName>
    <definedName name="地区名称">#REF!</definedName>
    <definedName name="科目" localSheetId="23">[1]调用表!$B$3:$B$125</definedName>
    <definedName name="科目" localSheetId="24">[1]调用表!$B$3:$B$125</definedName>
    <definedName name="科目" localSheetId="29">[1]调用表!$B$3:$B$125</definedName>
    <definedName name="科目" localSheetId="18">[1]调用表!$B$3:$B$125</definedName>
    <definedName name="科目" localSheetId="19">[1]调用表!$B$3:$B$125</definedName>
    <definedName name="科目" localSheetId="32">[1]调用表!$B$3:$B$125</definedName>
    <definedName name="科目" localSheetId="33">[1]调用表!$B$3:$B$125</definedName>
    <definedName name="科目" localSheetId="20">[1]调用表!$B$3:$B$125</definedName>
    <definedName name="科目" localSheetId="21">[1]调用表!$B$3:$B$125</definedName>
    <definedName name="科目">[1]调用表!$B$3:$B$125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rFont val="宋体"/>
            <charset val="134"/>
          </rPr>
          <t xml:space="preserve">赵珺:此项收入为中央和省级分享，市级预算不应该有此数字
</t>
        </r>
      </text>
    </comment>
  </commentList>
</comments>
</file>

<file path=xl/sharedStrings.xml><?xml version="1.0" encoding="utf-8"?>
<sst xmlns="http://schemas.openxmlformats.org/spreadsheetml/2006/main" count="2143" uniqueCount="724">
  <si>
    <t>目    录</t>
  </si>
  <si>
    <t>一、一般公共预算报表</t>
  </si>
  <si>
    <t>是否空表</t>
  </si>
  <si>
    <t>公开空表理由</t>
  </si>
  <si>
    <t>1、2018年铜川市印台区一般公共预算收入执行情况表…………………………………（表一）</t>
  </si>
  <si>
    <t>否</t>
  </si>
  <si>
    <t>2、2018年铜川市印台区一般公共预算支出执行情况表…………………………………（表二）</t>
  </si>
  <si>
    <t>3、2018年铜川市印台区区本级一般公共预算收入执行情况表…………………………（表三）</t>
  </si>
  <si>
    <t>4、2018年铜川市印台区区本级一般公共预算收入执行情况表…………………………（表四）</t>
  </si>
  <si>
    <t>5、2019年铜川市印台区一般公共预算收入预算表………………………………………（表五）</t>
  </si>
  <si>
    <t>6、2019年铜川市印台区一般公共预算支出预算表………………………………………（表六）</t>
  </si>
  <si>
    <t>7、2019年铜川市印台区区本级一般公共预算收入预算表………………………………（表七）</t>
  </si>
  <si>
    <t>8、2019年铜川市印台区区本级一般公共预算收入预算表………………………………（表八）</t>
  </si>
  <si>
    <t>9、2019年铜川市印台区一般公共预算支出预算表（功能分类）………………………（表九）</t>
  </si>
  <si>
    <t>10、2019年铜川市印台区一般公共预算支出预算表（经济分类）…………………… （表十）</t>
  </si>
  <si>
    <t>11、2019年铜川市印台区区本级一般公共预算支出预算表（功能分类）…………… （表十一）</t>
  </si>
  <si>
    <t>12、2019年铜川市印台区区本级一般公共预算支出预算表（经济分类）…………… （表十二）</t>
  </si>
  <si>
    <t>13、2019年铜川市印台区区本级一般公共预算基本支出预算表（功能分类）……… （表十三）</t>
  </si>
  <si>
    <t>14、2019年铜川市印台区区本级一般公共预算基本支出预算表（经济分类）……… （表十四）</t>
  </si>
  <si>
    <r>
      <rPr>
        <sz val="11"/>
        <rFont val="宋体"/>
        <charset val="134"/>
      </rPr>
      <t>15、2019年铜川市印台区预下专项转移支付支出预算表（功能分类）</t>
    </r>
    <r>
      <rPr>
        <sz val="11"/>
        <rFont val="Times New Roman"/>
        <charset val="134"/>
      </rPr>
      <t xml:space="preserve">………………  </t>
    </r>
    <r>
      <rPr>
        <sz val="11"/>
        <rFont val="宋体"/>
        <charset val="134"/>
      </rPr>
      <t>（表十五）</t>
    </r>
  </si>
  <si>
    <r>
      <rPr>
        <sz val="11"/>
        <rFont val="宋体"/>
        <charset val="134"/>
      </rPr>
      <t>16、2019年铜川市印台区预下专项转移支付支出预算表（经济分类）</t>
    </r>
    <r>
      <rPr>
        <sz val="11"/>
        <rFont val="Times New Roman"/>
        <charset val="134"/>
      </rPr>
      <t xml:space="preserve">………………  </t>
    </r>
    <r>
      <rPr>
        <sz val="11"/>
        <rFont val="宋体"/>
        <charset val="134"/>
      </rPr>
      <t>（表十六）</t>
    </r>
  </si>
  <si>
    <t>17、2018年铜川市印台区一般公共预算税收返还和转移支付支出预算表…………… （表十七）</t>
  </si>
  <si>
    <t>二、政府性基金预算报表</t>
  </si>
  <si>
    <t>1、2018年铜川市印台区政府性基金收入执行情况表……………………………………（表十八）</t>
  </si>
  <si>
    <t>2、2018年铜川市印台区政府性基金支出执行情况表……………………………………（表十九）</t>
  </si>
  <si>
    <t>4、2019年铜川市印台区政府性基金收入执行预算表……………………………………（表二十）</t>
  </si>
  <si>
    <t>5、2019年铜川市印台区政府性基金支出执行预算表……………………………………（表二十一）</t>
  </si>
  <si>
    <t>6、2019年铜川市印台区政府性基金转移支付预算表……………………………………（表二十二）</t>
  </si>
  <si>
    <t>是</t>
  </si>
  <si>
    <t>本部门无政府性基金转移支付预算</t>
  </si>
  <si>
    <t>三、国有资本经营预算报表</t>
  </si>
  <si>
    <t>1、2018年铜川市印台区国有资本经营收入执行情况表…………………………………（表二十三）</t>
  </si>
  <si>
    <t>本部门无国有资本经营预算收入</t>
  </si>
  <si>
    <t>2、2018年铜川市印台区国有资本经营支出执行情况表…………………………………（表二十四）</t>
  </si>
  <si>
    <t>本部门无国有资本经营预算支出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</si>
  <si>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、2019年铜川市印台区国有资本经营预算收入预算表…………………………………（表二十五）</t>
    </r>
  </si>
  <si>
    <t>本部门无国有资本经营预算收入预算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</si>
  <si>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、2019年铜川市印台区国有资本经营预算支出预算表…………………………………（表二十六）</t>
    </r>
  </si>
  <si>
    <t>本部门无国有资本经营预算支出预算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</si>
  <si>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、2019年铜川市印台区国有资本经营专项转移支付预算表……………………………（表二十七）</t>
    </r>
  </si>
  <si>
    <t>本部门无国有资本经营专项转移支付预算</t>
  </si>
  <si>
    <t>四、社会保险基金预算报表</t>
  </si>
  <si>
    <t>1、2018年铜川市印台区社会保险基金预算收入执行情况表……………………………（表二十八）</t>
  </si>
  <si>
    <t>2、2018年铜川市印台区社会保险基金预算执行情况支出表……………………………（表二十九）</t>
  </si>
  <si>
    <t>3、2019年铜川市印台区社会保险基金收入预算表………………………………………（表三十）</t>
  </si>
  <si>
    <t>4、2019年铜川市印台区社会保险基金支出预算表………………………………………（表三十一）</t>
  </si>
  <si>
    <t>五、政府性债务报表</t>
  </si>
  <si>
    <t>1、2018年底铜川市印台区政府一般债务限额和余额情况表……………………………（表三十二）</t>
  </si>
  <si>
    <t>2、2018年底铜川市印台区政府专项债务限额和余额情况表……………………………（表三十三）</t>
  </si>
  <si>
    <t>3、2018年底铜川市印台区政府债务限额及余额情况表…………………………………（表三十四）</t>
  </si>
  <si>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134"/>
      </rPr>
      <t>1</t>
    </r>
  </si>
  <si>
    <t>2018年铜川市印台区一般公共预算收入执行情况表</t>
  </si>
  <si>
    <t>单位：万元</t>
  </si>
  <si>
    <t>项  目</t>
  </si>
  <si>
    <t>2017年决算数</t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</si>
  <si>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预算数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</si>
  <si>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           </t>
    </r>
    <r>
      <rPr>
        <b/>
        <sz val="11"/>
        <rFont val="宋体"/>
        <charset val="134"/>
      </rPr>
      <t>完成数</t>
    </r>
  </si>
  <si>
    <r>
      <rPr>
        <b/>
        <sz val="11"/>
        <rFont val="Times New Roman"/>
        <charset val="134"/>
      </rPr>
      <t>2018</t>
    </r>
    <r>
      <rPr>
        <b/>
        <sz val="11"/>
        <rFont val="方正新书宋简体"/>
        <charset val="134"/>
      </rPr>
      <t>年完成数占预算数</t>
    </r>
    <r>
      <rPr>
        <b/>
        <sz val="11"/>
        <rFont val="Times New Roman"/>
        <charset val="134"/>
      </rPr>
      <t>%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</si>
  <si>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年完成数比上年</t>
    </r>
    <r>
      <rPr>
        <b/>
        <sz val="11"/>
        <rFont val="Times New Roman"/>
        <charset val="134"/>
      </rPr>
      <t>±%</t>
    </r>
  </si>
  <si>
    <t>一、各项税收</t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</si>
  <si>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</si>
  <si>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</si>
  <si>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</si>
  <si>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</si>
  <si>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</si>
  <si>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</si>
  <si>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</si>
  <si>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</si>
  <si>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</si>
  <si>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土地增值税</t>
    </r>
  </si>
  <si>
    <t xml:space="preserve">    环境保护税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</si>
  <si>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车船</t>
    </r>
    <r>
      <rPr>
        <sz val="11"/>
        <rFont val="宋体"/>
        <charset val="134"/>
      </rPr>
      <t>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</si>
  <si>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</si>
  <si>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契税</t>
    </r>
  </si>
  <si>
    <t>二、非税收入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</si>
  <si>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</si>
  <si>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</si>
  <si>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</si>
  <si>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</si>
  <si>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</si>
  <si>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其他收入</t>
    </r>
  </si>
  <si>
    <t>收入合计</t>
  </si>
  <si>
    <t>附件2</t>
  </si>
  <si>
    <t>2018年铜川市印台区一般公共预算支出执行情况表</t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</si>
  <si>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决算数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</si>
  <si>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执行数</t>
    </r>
  </si>
  <si>
    <r>
      <rPr>
        <b/>
        <sz val="11"/>
        <rFont val="Times New Roman"/>
        <charset val="134"/>
      </rPr>
      <t>2018</t>
    </r>
    <r>
      <rPr>
        <b/>
        <sz val="11"/>
        <rFont val="方正新书宋简体"/>
        <charset val="134"/>
      </rPr>
      <t>年执行数比</t>
    </r>
    <r>
      <rPr>
        <b/>
        <sz val="11"/>
        <rFont val="Times New Roman"/>
        <charset val="134"/>
      </rPr>
      <t>2017</t>
    </r>
    <r>
      <rPr>
        <b/>
        <sz val="11"/>
        <rFont val="方正新书宋简体"/>
        <charset val="134"/>
      </rPr>
      <t>年</t>
    </r>
    <r>
      <rPr>
        <b/>
        <sz val="11"/>
        <rFont val="Times New Roman"/>
        <charset val="134"/>
      </rPr>
      <t xml:space="preserve">            </t>
    </r>
    <r>
      <rPr>
        <b/>
        <sz val="11"/>
        <rFont val="方正新书宋简体"/>
        <charset val="134"/>
      </rPr>
      <t>决算数</t>
    </r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</si>
  <si>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134"/>
      </rPr>
      <t xml:space="preserve"> </t>
    </r>
    <r>
      <rPr>
        <b/>
        <sz val="11"/>
        <rFont val="方正新书宋简体"/>
        <charset val="134"/>
      </rPr>
      <t>注</t>
    </r>
  </si>
  <si>
    <r>
      <rPr>
        <b/>
        <sz val="11"/>
        <rFont val="宋体"/>
        <charset val="134"/>
      </rPr>
      <t>±</t>
    </r>
    <r>
      <rPr>
        <b/>
        <sz val="11"/>
        <rFont val="方正新书宋简体"/>
        <charset val="134"/>
      </rPr>
      <t>额</t>
    </r>
  </si>
  <si>
    <r>
      <rPr>
        <b/>
        <sz val="11"/>
        <rFont val="宋体"/>
        <charset val="134"/>
      </rPr>
      <t>±</t>
    </r>
    <r>
      <rPr>
        <b/>
        <sz val="11"/>
        <rFont val="Times New Roman"/>
        <charset val="134"/>
      </rPr>
      <t>%</t>
    </r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</si>
  <si>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</si>
  <si>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</si>
  <si>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</si>
  <si>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</si>
  <si>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</si>
  <si>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 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</si>
  <si>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</si>
  <si>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</si>
  <si>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</si>
  <si>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</si>
  <si>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</si>
  <si>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</si>
  <si>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</si>
  <si>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十四、国土海洋气象等支出</t>
  </si>
  <si>
    <t>十五、住房保障支出</t>
  </si>
  <si>
    <t>十六、粮油物资储备支出</t>
  </si>
  <si>
    <t>十七、预备费</t>
  </si>
  <si>
    <t>十八、其他支出</t>
  </si>
  <si>
    <t>十九、债务付息支出</t>
  </si>
  <si>
    <t>二十、债务发行费用支出</t>
  </si>
  <si>
    <t>一般公共预算支出合计</t>
  </si>
  <si>
    <t>附件3</t>
  </si>
  <si>
    <t>2018年铜川市印台区区本级一般公共预算收入执行情况表</t>
  </si>
  <si>
    <t>附件4</t>
  </si>
  <si>
    <t>2018年铜川市印台区区本级一般公共预算支出执行情况表</t>
  </si>
  <si>
    <t>附件5</t>
  </si>
  <si>
    <t>2019年铜川市印台区一般公共预算收入预算表</t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</si>
  <si>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年完成数</t>
    </r>
  </si>
  <si>
    <r>
      <rPr>
        <b/>
        <sz val="11"/>
        <rFont val="Times New Roman"/>
        <charset val="134"/>
      </rPr>
      <t>2019</t>
    </r>
    <r>
      <rPr>
        <b/>
        <sz val="11"/>
        <rFont val="宋体"/>
        <charset val="134"/>
      </rPr>
      <t>年预算数</t>
    </r>
  </si>
  <si>
    <r>
      <rPr>
        <b/>
        <sz val="11"/>
        <rFont val="Times New Roman"/>
        <charset val="134"/>
      </rPr>
      <t>2019</t>
    </r>
    <r>
      <rPr>
        <b/>
        <sz val="11"/>
        <rFont val="方正新书宋简体"/>
        <charset val="134"/>
      </rPr>
      <t>年预算数比</t>
    </r>
    <r>
      <rPr>
        <b/>
        <sz val="11"/>
        <rFont val="Times New Roman"/>
        <charset val="134"/>
      </rPr>
      <t>2018</t>
    </r>
    <r>
      <rPr>
        <b/>
        <sz val="11"/>
        <rFont val="方正新书宋简体"/>
        <charset val="134"/>
      </rPr>
      <t>年完成数</t>
    </r>
    <r>
      <rPr>
        <b/>
        <sz val="11"/>
        <rFont val="Times New Roman"/>
        <charset val="134"/>
      </rPr>
      <t>±%</t>
    </r>
  </si>
  <si>
    <t>加：上级补助收入</t>
  </si>
  <si>
    <t>收入总计</t>
  </si>
  <si>
    <t>附件6</t>
  </si>
  <si>
    <t>2019年铜川市印台区一般公共预算支出预算表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</si>
  <si>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目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</si>
  <si>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</si>
  <si>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同口径</t>
    </r>
    <r>
      <rPr>
        <b/>
        <sz val="11"/>
        <rFont val="Times New Roman"/>
        <charset val="134"/>
      </rPr>
      <t>±%</t>
    </r>
  </si>
  <si>
    <t>小 计</t>
  </si>
  <si>
    <t xml:space="preserve"> 2019年预算数比2018年预算数±%</t>
  </si>
  <si>
    <t>备 注</t>
  </si>
  <si>
    <t>财力预算数</t>
  </si>
  <si>
    <t>预下专项                        转移支付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</si>
  <si>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</si>
  <si>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</si>
  <si>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</si>
  <si>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</si>
  <si>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</si>
  <si>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</si>
  <si>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</si>
  <si>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</si>
  <si>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</si>
  <si>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</si>
  <si>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</si>
  <si>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</si>
  <si>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</si>
  <si>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</si>
  <si>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</si>
  <si>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</si>
  <si>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</si>
  <si>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</si>
  <si>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</si>
  <si>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</si>
  <si>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二十二、债务还本支出</t>
  </si>
  <si>
    <t>二十三、债务付息支出</t>
  </si>
  <si>
    <t>支出合计</t>
  </si>
  <si>
    <t>上解上级支出</t>
  </si>
  <si>
    <t xml:space="preserve">    专项上解支出</t>
  </si>
  <si>
    <t>支出总计</t>
  </si>
  <si>
    <t>附件7</t>
  </si>
  <si>
    <t>2019年铜川市印台区区本级一般公共预算收入预算表</t>
  </si>
  <si>
    <t>附件8</t>
  </si>
  <si>
    <t>2019年铜川市印台区区本级一般公共预算支出预算表</t>
  </si>
  <si>
    <t>附表9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</si>
  <si>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年铜川市印台区一般公共预算支出预算表           （按功能分类）</t>
    </r>
  </si>
  <si>
    <t>项   目</t>
  </si>
  <si>
    <t>2019预算数</t>
  </si>
  <si>
    <t>合计</t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</si>
  <si>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</si>
  <si>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</si>
  <si>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</si>
  <si>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</si>
  <si>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</si>
  <si>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</si>
  <si>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</si>
  <si>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</si>
  <si>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政府办公厅（室）及相关机构事务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</si>
  <si>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</si>
  <si>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</si>
  <si>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</si>
  <si>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</si>
  <si>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</si>
  <si>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</si>
  <si>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</si>
  <si>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</si>
  <si>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</si>
  <si>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</si>
  <si>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</si>
  <si>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</si>
  <si>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</si>
  <si>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一般行政管理事务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</si>
  <si>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</si>
  <si>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</si>
  <si>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</si>
  <si>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</si>
  <si>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</si>
  <si>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</si>
  <si>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</si>
  <si>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</si>
  <si>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</si>
  <si>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</si>
  <si>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</si>
  <si>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</si>
  <si>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</si>
  <si>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</si>
  <si>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</si>
  <si>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</si>
  <si>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</si>
  <si>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</si>
  <si>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</si>
  <si>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</si>
  <si>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</si>
  <si>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</si>
  <si>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</si>
  <si>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</si>
  <si>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</si>
  <si>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</si>
  <si>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</si>
  <si>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</si>
  <si>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</si>
  <si>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</si>
  <si>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药品事务</t>
  </si>
  <si>
    <t xml:space="preserve">    其他市场监督管理事务</t>
  </si>
  <si>
    <t>国防支出</t>
  </si>
  <si>
    <t xml:space="preserve">  国防动员</t>
  </si>
  <si>
    <t xml:space="preserve">    兵役征集</t>
  </si>
  <si>
    <t xml:space="preserve">    民兵</t>
  </si>
  <si>
    <t>公共安全支出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</si>
  <si>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</si>
  <si>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</si>
  <si>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</si>
  <si>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</si>
  <si>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司法</t>
  </si>
  <si>
    <t xml:space="preserve">    法律援助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</si>
  <si>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</si>
  <si>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</si>
  <si>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</si>
  <si>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</si>
  <si>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</si>
  <si>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</si>
  <si>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</si>
  <si>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</si>
  <si>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</si>
  <si>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</si>
  <si>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</si>
  <si>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</si>
  <si>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</si>
  <si>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</si>
  <si>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</si>
  <si>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</si>
  <si>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</si>
  <si>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</si>
  <si>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>科学技术支出</t>
  </si>
  <si>
    <t xml:space="preserve">  科学技术管理事务</t>
  </si>
  <si>
    <t xml:space="preserve">  科学技术普及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</si>
  <si>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</si>
  <si>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</si>
  <si>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</si>
  <si>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</si>
  <si>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</si>
  <si>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群众文化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</si>
  <si>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</si>
  <si>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</si>
  <si>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</si>
  <si>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</si>
  <si>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</si>
  <si>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新闻出版电影</t>
  </si>
  <si>
    <t xml:space="preserve">    电影</t>
  </si>
  <si>
    <t xml:space="preserve">  广播电视</t>
  </si>
  <si>
    <t xml:space="preserve">    电视</t>
  </si>
  <si>
    <t>社会保障和就业支出</t>
  </si>
  <si>
    <t xml:space="preserve">  人力资源和社会保障管理事务</t>
  </si>
  <si>
    <t xml:space="preserve">    就业管理事务</t>
  </si>
  <si>
    <t xml:space="preserve">    社会保险业务管理事务</t>
  </si>
  <si>
    <t xml:space="preserve">    社会保险经办机构</t>
  </si>
  <si>
    <t xml:space="preserve">  民政管理事务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</si>
  <si>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</si>
  <si>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</si>
  <si>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</si>
  <si>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</si>
  <si>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</si>
  <si>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</si>
  <si>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</si>
  <si>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</si>
  <si>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</si>
  <si>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</si>
  <si>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</si>
  <si>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</si>
  <si>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</si>
  <si>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</si>
  <si>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</si>
  <si>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</si>
  <si>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</si>
  <si>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</si>
  <si>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</si>
  <si>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</si>
  <si>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</si>
  <si>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</si>
  <si>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</si>
  <si>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</si>
  <si>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</si>
  <si>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</si>
  <si>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</si>
  <si>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</si>
  <si>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</si>
  <si>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</si>
  <si>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</si>
  <si>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</si>
  <si>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</si>
  <si>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</si>
  <si>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</si>
  <si>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</si>
  <si>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</si>
  <si>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</si>
  <si>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</si>
  <si>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</si>
  <si>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</si>
  <si>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</si>
  <si>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</si>
  <si>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</si>
  <si>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</si>
  <si>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</si>
  <si>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</si>
  <si>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</si>
  <si>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</si>
  <si>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</si>
  <si>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</si>
  <si>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</si>
  <si>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</si>
  <si>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</si>
  <si>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</si>
  <si>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</si>
  <si>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</si>
  <si>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</si>
  <si>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</si>
  <si>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</si>
  <si>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</si>
  <si>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</si>
  <si>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</si>
  <si>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</si>
  <si>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</si>
  <si>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</si>
  <si>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</si>
  <si>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</si>
  <si>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</si>
  <si>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</si>
  <si>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</si>
  <si>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</si>
  <si>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</si>
  <si>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</si>
  <si>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</si>
  <si>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</si>
  <si>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</si>
  <si>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</si>
  <si>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</si>
  <si>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</si>
  <si>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退耕还林</t>
  </si>
  <si>
    <t xml:space="preserve">    退耕还林粮食折现补贴</t>
  </si>
  <si>
    <t xml:space="preserve">    退耕还林工程建设</t>
  </si>
  <si>
    <t xml:space="preserve">  能源节约利用</t>
  </si>
  <si>
    <t xml:space="preserve">    能源节约利用</t>
  </si>
  <si>
    <t>城乡社区支出</t>
  </si>
  <si>
    <t xml:space="preserve">  城乡社区管理事务</t>
  </si>
  <si>
    <t xml:space="preserve">    城管执法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</si>
  <si>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</si>
  <si>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</si>
  <si>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</si>
  <si>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</si>
  <si>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</si>
  <si>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</si>
  <si>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</si>
  <si>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</si>
  <si>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</si>
  <si>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</si>
  <si>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</si>
  <si>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农业生产支持补贴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</si>
  <si>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</si>
  <si>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</si>
  <si>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</si>
  <si>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</si>
  <si>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森林生态效益补偿</t>
  </si>
  <si>
    <t xml:space="preserve">    产业化管理</t>
  </si>
  <si>
    <t xml:space="preserve">    防灾减灾</t>
  </si>
  <si>
    <t xml:space="preserve">    其他林业和草原支出</t>
  </si>
  <si>
    <t xml:space="preserve">  水利</t>
  </si>
  <si>
    <t xml:space="preserve">    水利行业业务管理</t>
  </si>
  <si>
    <t xml:space="preserve">    水土保持</t>
  </si>
  <si>
    <t xml:space="preserve">    防汛</t>
  </si>
  <si>
    <t xml:space="preserve">    抗旱</t>
  </si>
  <si>
    <t xml:space="preserve">    农田水利</t>
  </si>
  <si>
    <t xml:space="preserve">    江河湖库水系综合整治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</si>
  <si>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</si>
  <si>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</si>
  <si>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</si>
  <si>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</si>
  <si>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</si>
  <si>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扶贫贷款奖补和贴息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</si>
  <si>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</si>
  <si>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</si>
  <si>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</si>
  <si>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</si>
  <si>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对村级一事一议的补助</t>
  </si>
  <si>
    <t xml:space="preserve">    对村集体经济组织的补助</t>
  </si>
  <si>
    <t>交通运输支出</t>
  </si>
  <si>
    <t xml:space="preserve">  公路水路运输</t>
  </si>
  <si>
    <t xml:space="preserve">    公路养护</t>
  </si>
  <si>
    <t xml:space="preserve">    公路运输管理</t>
  </si>
  <si>
    <t xml:space="preserve">    其他公路水路运输支出</t>
  </si>
  <si>
    <t>资源勘探信息等支出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</si>
  <si>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</si>
  <si>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</si>
  <si>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</si>
  <si>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</si>
  <si>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>商业服务业等支出</t>
  </si>
  <si>
    <t xml:space="preserve">  商业流通事务</t>
  </si>
  <si>
    <t xml:space="preserve">    其他商业流通事务支出</t>
  </si>
  <si>
    <t>自然资源海洋气象等支出</t>
  </si>
  <si>
    <t xml:space="preserve">  自然资源事务</t>
  </si>
  <si>
    <t xml:space="preserve">    土地资源利用与保护</t>
  </si>
  <si>
    <t xml:space="preserve">    自然资源调查</t>
  </si>
  <si>
    <t xml:space="preserve">    其他自然资源事务支出</t>
  </si>
  <si>
    <t xml:space="preserve">  其他自然资源海洋气象等支出</t>
  </si>
  <si>
    <t xml:space="preserve">    其他自然资源海洋气象等支出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</si>
  <si>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</si>
  <si>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</si>
  <si>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</si>
  <si>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</si>
  <si>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</si>
  <si>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</si>
  <si>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</si>
  <si>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</si>
  <si>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</si>
  <si>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</si>
  <si>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</si>
  <si>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</si>
  <si>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</si>
  <si>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</si>
  <si>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</si>
  <si>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>灾害防治及应急管理支出</t>
  </si>
  <si>
    <t xml:space="preserve">  应急管理事务</t>
  </si>
  <si>
    <t xml:space="preserve">    安全监管</t>
  </si>
  <si>
    <t xml:space="preserve">  消防事务</t>
  </si>
  <si>
    <t xml:space="preserve">    其他消防事务支出</t>
  </si>
  <si>
    <t xml:space="preserve">  煤矿安全</t>
  </si>
  <si>
    <t xml:space="preserve">    其他煤矿安全支出</t>
  </si>
  <si>
    <t xml:space="preserve">  自然灾害防治</t>
  </si>
  <si>
    <t xml:space="preserve">    地质灾害防治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</si>
  <si>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</si>
  <si>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</si>
  <si>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</si>
  <si>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</si>
  <si>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</si>
  <si>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</si>
  <si>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</si>
  <si>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>债务还本支出</t>
  </si>
  <si>
    <t xml:space="preserve">  地方政府一般债务还本支出</t>
  </si>
  <si>
    <t xml:space="preserve">    地方政府其他一般债务还本支出</t>
  </si>
  <si>
    <t>债务付息支出</t>
  </si>
  <si>
    <t xml:space="preserve">  地方政府一般债务付息支出</t>
  </si>
  <si>
    <t xml:space="preserve">    地方政府一般债券付息支出</t>
  </si>
  <si>
    <t>附表10</t>
  </si>
  <si>
    <t>2019年铜川市印台区一般公共预算支出预算表（按政府经济分类）</t>
  </si>
  <si>
    <t>功能科目名称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</si>
  <si>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</si>
  <si>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</si>
  <si>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</si>
  <si>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</si>
  <si>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</si>
  <si>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</si>
  <si>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</si>
  <si>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</si>
  <si>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</si>
  <si>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</si>
  <si>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</si>
  <si>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</si>
  <si>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转移性支出</t>
  </si>
  <si>
    <t>小计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</si>
  <si>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</si>
  <si>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</si>
  <si>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</si>
  <si>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</si>
  <si>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</si>
  <si>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</si>
  <si>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</si>
  <si>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</si>
  <si>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</si>
  <si>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</si>
  <si>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</si>
  <si>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</si>
  <si>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</si>
  <si>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</si>
  <si>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</si>
  <si>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</si>
  <si>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</si>
  <si>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</si>
  <si>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</si>
  <si>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</si>
  <si>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</si>
  <si>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工资性支出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</si>
  <si>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</si>
  <si>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</si>
  <si>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</si>
  <si>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</si>
  <si>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</si>
  <si>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</si>
  <si>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</si>
  <si>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</si>
  <si>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</si>
  <si>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</si>
  <si>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</si>
  <si>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</si>
  <si>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</si>
  <si>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</si>
  <si>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</si>
  <si>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</si>
  <si>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</si>
  <si>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</si>
  <si>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</si>
  <si>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</si>
  <si>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</si>
  <si>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</si>
  <si>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</si>
  <si>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</si>
  <si>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</si>
  <si>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</si>
  <si>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赠与</t>
  </si>
  <si>
    <t>国家赔偿费用支出</t>
  </si>
  <si>
    <t>对民间非营利组织和群众性自治补贴</t>
  </si>
  <si>
    <t>附表11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</si>
  <si>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年铜川市印台区区本级一般公共预算支出预算表           （按功能分类）</t>
    </r>
  </si>
  <si>
    <t>附表12</t>
  </si>
  <si>
    <t>2019年铜川市印台区区本级一般公共预算支出预算表（按政府经济分类）</t>
  </si>
  <si>
    <t>附表13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</si>
  <si>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年铜川市印台区区本级一般公共预算基本支出预算表（按功能科目）</t>
    </r>
  </si>
  <si>
    <t xml:space="preserve">    其他人大事务支出</t>
  </si>
  <si>
    <t xml:space="preserve">    其他抚恤支出</t>
  </si>
  <si>
    <t>附表14</t>
  </si>
  <si>
    <t>2019年铜川市印台区区本级一般公共预算基本支出预算表（按经济科目）</t>
  </si>
  <si>
    <t>附表15</t>
  </si>
  <si>
    <r>
      <rPr>
        <b/>
        <sz val="20"/>
        <color theme="1"/>
        <rFont val="Times New Roman"/>
        <charset val="134"/>
      </rPr>
      <t>2019</t>
    </r>
    <r>
      <rPr>
        <b/>
        <sz val="20"/>
        <color theme="1"/>
        <rFont val="宋体"/>
        <charset val="134"/>
      </rPr>
      <t>年铜川市印台区预计专项转移支付支出预算表</t>
    </r>
    <r>
      <rPr>
        <b/>
        <sz val="20"/>
        <color theme="1"/>
        <rFont val="Times New Roman"/>
        <charset val="134"/>
      </rPr>
      <t xml:space="preserve">             </t>
    </r>
    <r>
      <rPr>
        <b/>
        <sz val="20"/>
        <color theme="1"/>
        <rFont val="宋体"/>
        <charset val="134"/>
      </rPr>
      <t>（功能分类）</t>
    </r>
  </si>
  <si>
    <t xml:space="preserve">    病虫害防治</t>
  </si>
  <si>
    <t>附表16</t>
  </si>
  <si>
    <t>2019年铜川市印台区预计专项转移支付支出预算表（政府经济分类）</t>
  </si>
  <si>
    <t>附表17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</si>
  <si>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年铜川市印台区一般公共预算税收返还和转移支付支出预算表</t>
    </r>
  </si>
  <si>
    <t>单元：万元</t>
  </si>
  <si>
    <t>项目</t>
  </si>
  <si>
    <t>预算数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</si>
  <si>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</si>
  <si>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返还性收入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</si>
  <si>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税收返还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</si>
  <si>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所得税基数返还补助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</si>
  <si>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成品油价格和税费改革补助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</si>
  <si>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消费税基数返还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</si>
  <si>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一般性转移支付支出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</si>
  <si>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均衡性转移支付支出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</si>
  <si>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革命老区及民族和边境地区转移支付支出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</si>
  <si>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县级基本财力保障机制奖补资金支出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</si>
  <si>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结算补助支出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</si>
  <si>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资源枯竭型城市转移支付补助支出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</si>
  <si>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成品油价格和税费改革转移支付补助支出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</si>
  <si>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基层公检法司转移支付支出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</si>
  <si>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义务教育等转移支付支出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</si>
  <si>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基本养老保险和低保等转移支付支出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</si>
  <si>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新型农村合作医疗等转移支付支出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</si>
  <si>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农村综合改革转移支付支出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</si>
  <si>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固定数额补助支出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</si>
  <si>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医疗卫生转移支付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</si>
  <si>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企事业单位划转补助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</si>
  <si>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调资中央补助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</si>
  <si>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原体制补助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</si>
  <si>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专项转移支付收入</t>
    </r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</si>
  <si>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</si>
  <si>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</si>
  <si>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</si>
  <si>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</si>
  <si>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</si>
  <si>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</si>
  <si>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</si>
  <si>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</si>
  <si>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城乡社区支出</t>
    </r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</si>
  <si>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</si>
  <si>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</si>
  <si>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</si>
  <si>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</si>
  <si>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</si>
  <si>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</si>
  <si>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</si>
  <si>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</si>
  <si>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>附表18</t>
  </si>
  <si>
    <t>2018年铜川市印台区政府性基金收入执行情况表</t>
  </si>
  <si>
    <r>
      <rPr>
        <b/>
        <sz val="11"/>
        <rFont val="宋体"/>
        <charset val="134"/>
      </rPr>
      <t>项</t>
    </r>
    <r>
      <rPr>
        <b/>
        <sz val="11"/>
        <rFont val="宋体"/>
        <charset val="134"/>
      </rPr>
      <t xml:space="preserve">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</si>
  <si>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年执行数</t>
    </r>
  </si>
  <si>
    <t>一、新增建设用地土地有偿使用费收入</t>
  </si>
  <si>
    <t>二、城市公用事业附加收入</t>
  </si>
  <si>
    <t>三、国有土地收益基金收入</t>
  </si>
  <si>
    <t>四、国有土地使用权出让收入</t>
  </si>
  <si>
    <t>五、水土保持补偿费收入</t>
  </si>
  <si>
    <t>六、大中型水库库区基金收入</t>
  </si>
  <si>
    <t>七、彩票公益金收入</t>
  </si>
  <si>
    <t>八、城市基础设施配套费收入</t>
  </si>
  <si>
    <t>九、其他政府性基金收入</t>
  </si>
  <si>
    <t>政府性基金补助收入</t>
  </si>
  <si>
    <t>上年结余收入</t>
  </si>
  <si>
    <t>调入资金</t>
  </si>
  <si>
    <t>地方政府专项债务收入</t>
  </si>
  <si>
    <t>地方政府专项债务转贷收入</t>
  </si>
  <si>
    <t>附表19</t>
  </si>
  <si>
    <t>2018年铜川市印台区政府性基金支出执行情况表</t>
  </si>
  <si>
    <t xml:space="preserve">                                                      单位：万元</t>
  </si>
  <si>
    <t>一、文化旅游体育与传媒支出</t>
  </si>
  <si>
    <t>二、社会保障和就业支出</t>
  </si>
  <si>
    <t>三、城乡社区支出</t>
  </si>
  <si>
    <t>四、其他支出</t>
  </si>
  <si>
    <t>五、债务付息支出</t>
  </si>
  <si>
    <t>年终结余</t>
  </si>
  <si>
    <t>附表20</t>
  </si>
  <si>
    <t>2019年铜川市印台区政府性基金收入预算表</t>
  </si>
  <si>
    <t>2019年预算数</t>
  </si>
  <si>
    <t>一、国有土地使用权出让收入</t>
  </si>
  <si>
    <t>三、城市基础设施配套费收入</t>
  </si>
  <si>
    <t>四、污水处理费收入</t>
  </si>
  <si>
    <t>五、新型墙体材料专项基金收入</t>
  </si>
  <si>
    <t>六、其他政府性基金收入</t>
  </si>
  <si>
    <t>附表21</t>
  </si>
  <si>
    <t>2019年铜川市印台区政府性基金支出预算表</t>
  </si>
  <si>
    <t>一、科学技术支出</t>
  </si>
  <si>
    <t>二、文化体育与传媒支出</t>
  </si>
  <si>
    <t>三、社会保障和就业支出</t>
  </si>
  <si>
    <t>四、城乡社区支出</t>
  </si>
  <si>
    <t>五、节能环保支出</t>
  </si>
  <si>
    <t>六、农林水支出</t>
  </si>
  <si>
    <t>七、交通运输支出</t>
  </si>
  <si>
    <t>八、资源勘探信息等事务</t>
  </si>
  <si>
    <t>九、商业服务等支出</t>
  </si>
  <si>
    <t>十、金融支出</t>
  </si>
  <si>
    <t>十一、其他支出</t>
  </si>
  <si>
    <t>附表22</t>
  </si>
  <si>
    <t>2019年铜川市印台区政府性基金转移支付预算表</t>
  </si>
  <si>
    <t>项 目</t>
  </si>
  <si>
    <t>一、教育</t>
  </si>
  <si>
    <t>三、城乡社区事务</t>
  </si>
  <si>
    <t>四、农林水事务</t>
  </si>
  <si>
    <t>五、资源勘探电力信息等事务</t>
  </si>
  <si>
    <t>六、其他支出</t>
  </si>
  <si>
    <t>备注：此表无数据</t>
  </si>
  <si>
    <t>附表23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</si>
  <si>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年铜川市印台区国有资本经营收入执行情况表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</si>
  <si>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</si>
  <si>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t>2018年执行数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</si>
  <si>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</si>
  <si>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</si>
  <si>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</si>
  <si>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</si>
  <si>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</si>
  <si>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</si>
  <si>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国有资本经营预算转移支付收入</t>
  </si>
  <si>
    <t>上年结转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</si>
  <si>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</si>
  <si>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附表24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</si>
  <si>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年铜川市印台区国有资本经营支出执行情况表</t>
    </r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</si>
  <si>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</si>
  <si>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</si>
  <si>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</si>
  <si>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</si>
  <si>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</si>
  <si>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</si>
  <si>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国有资本经营预算转移支付支出</t>
  </si>
  <si>
    <t>国有资本经营预算调出资金</t>
  </si>
  <si>
    <t>结转下年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</si>
  <si>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</si>
  <si>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附表25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</si>
  <si>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年铜川市印台区国有资本经营收入预算表</t>
    </r>
  </si>
  <si>
    <r>
      <rPr>
        <sz val="10"/>
        <rFont val="宋体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万元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</si>
  <si>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</si>
  <si>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利润收入</t>
  </si>
  <si>
    <t>其他国有资本经营预算收入</t>
  </si>
  <si>
    <t>本年收入合计</t>
  </si>
  <si>
    <t>附表26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</si>
  <si>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</t>
    </r>
    <r>
      <rPr>
        <b/>
        <sz val="20"/>
        <rFont val="华文中宋"/>
        <charset val="134"/>
      </rPr>
      <t>国有资本经营支出预算表</t>
    </r>
  </si>
  <si>
    <t>一、城乡社区等支出</t>
  </si>
  <si>
    <t>公益性设施投资补助支出</t>
  </si>
  <si>
    <t>二、资源勘探信息等支出</t>
  </si>
  <si>
    <t>其他国有资本经营预算支出</t>
  </si>
  <si>
    <t>三、商业服务业等支出</t>
  </si>
  <si>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其他国有资本经营预算支出</t>
    </r>
  </si>
  <si>
    <t>本年支出合计</t>
  </si>
  <si>
    <t>附表27</t>
  </si>
  <si>
    <t>2019年铜川市印台区国有资本经营专项转移支付支出预算表</t>
  </si>
  <si>
    <t>单位:万元</t>
  </si>
  <si>
    <t>项        目</t>
  </si>
  <si>
    <t xml:space="preserve">国有资本经营预算支出 </t>
  </si>
  <si>
    <t>附表28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</si>
  <si>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年铜川市印台区社会保险基金收入执行情况表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</si>
  <si>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目</t>
    </r>
  </si>
  <si>
    <t>一、机关事业单位基本养老保险基金</t>
  </si>
  <si>
    <t>二、城乡居民养老保险基金</t>
  </si>
  <si>
    <t>三、基本医疗保险基金</t>
  </si>
  <si>
    <t>四、城乡居民基本医疗保险基金</t>
  </si>
  <si>
    <t>五、工伤保险基金</t>
  </si>
  <si>
    <t>七、新型农村合作医疗基金</t>
  </si>
  <si>
    <t>六、失业保险基金</t>
  </si>
  <si>
    <t>七、生育保险基金</t>
  </si>
  <si>
    <t>附表29</t>
  </si>
  <si>
    <r>
      <t>2018</t>
    </r>
    <r>
      <rPr>
        <b/>
        <sz val="20"/>
        <rFont val="宋体"/>
        <charset val="134"/>
      </rPr>
      <t>年铜川市印台区社会保险基金支出执行情况表</t>
    </r>
  </si>
  <si>
    <t>附表30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</si>
  <si>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年铜川市印台区社会保险基金收入预算表</t>
    </r>
  </si>
  <si>
    <t>附表31</t>
  </si>
  <si>
    <r>
      <rPr>
        <b/>
        <sz val="20"/>
        <rFont val="Times New Roman"/>
        <charset val="134"/>
      </rPr>
      <t>2019</t>
    </r>
    <r>
      <rPr>
        <b/>
        <sz val="20"/>
        <rFont val="宋体"/>
        <charset val="134"/>
      </rPr>
      <t>年铜川市印台区社会保险基金支出预算表</t>
    </r>
  </si>
  <si>
    <t>附表32</t>
  </si>
  <si>
    <r>
      <rPr>
        <b/>
        <sz val="20"/>
        <rFont val="Times New Roman"/>
        <charset val="134"/>
      </rPr>
      <t>2018</t>
    </r>
    <r>
      <rPr>
        <b/>
        <sz val="20"/>
        <rFont val="华文中宋"/>
        <charset val="134"/>
      </rPr>
      <t>年底铜川市印台区政府一般债务限额和余额情况表</t>
    </r>
  </si>
  <si>
    <r>
      <rPr>
        <b/>
        <sz val="11"/>
        <rFont val="宋体"/>
        <charset val="134"/>
      </rPr>
      <t>区</t>
    </r>
    <r>
      <rPr>
        <b/>
        <sz val="11"/>
        <rFont val="Times New Roman"/>
        <charset val="134"/>
      </rPr>
      <t xml:space="preserve">  </t>
    </r>
    <r>
      <rPr>
        <b/>
        <sz val="11"/>
        <rFont val="方正新书宋简体"/>
        <charset val="134"/>
      </rPr>
      <t>域</t>
    </r>
  </si>
  <si>
    <t>政府债务限额</t>
  </si>
  <si>
    <t>一般债务</t>
  </si>
  <si>
    <t>期初余额</t>
  </si>
  <si>
    <t>当期增加</t>
  </si>
  <si>
    <t>当期减少</t>
  </si>
  <si>
    <t>期末余额</t>
  </si>
  <si>
    <t>印台区</t>
  </si>
  <si>
    <t>附表33</t>
  </si>
  <si>
    <r>
      <rPr>
        <b/>
        <sz val="20"/>
        <rFont val="Times New Roman"/>
        <charset val="134"/>
      </rPr>
      <t>2018</t>
    </r>
    <r>
      <rPr>
        <b/>
        <sz val="20"/>
        <rFont val="华文中宋"/>
        <charset val="134"/>
      </rPr>
      <t>年底铜川市印台区政府专项债务限额和余额情况表</t>
    </r>
  </si>
  <si>
    <t>专项债务</t>
  </si>
  <si>
    <t>附表34</t>
  </si>
  <si>
    <r>
      <rPr>
        <b/>
        <sz val="20"/>
        <rFont val="Times New Roman"/>
        <charset val="134"/>
      </rPr>
      <t>2018</t>
    </r>
    <r>
      <rPr>
        <b/>
        <sz val="20"/>
        <rFont val="华文中宋"/>
        <charset val="134"/>
      </rPr>
      <t>年底铜川市印台区政府债务限额和余额情况表</t>
    </r>
  </si>
  <si>
    <t>政府债务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</si>
</sst>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;_밀"/>
    <numFmt numFmtId="178" formatCode="0;_퀀"/>
    <numFmt numFmtId="179" formatCode="0_);[Red]\(0\)"/>
    <numFmt numFmtId="180" formatCode="0.00_ "/>
    <numFmt numFmtId="181" formatCode="0.0_ "/>
    <numFmt numFmtId="182" formatCode="0;_頀"/>
    <numFmt numFmtId="183" formatCode="0.0%"/>
  </numFmts>
  <fonts count="59">
    <font>
      <sz val="12"/>
      <name val="宋体"/>
      <charset val="134"/>
    </font>
    <font>
      <b/>
      <sz val="12"/>
      <name val="宋体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方正新书宋简体"/>
      <charset val="134"/>
    </font>
    <font>
      <b/>
      <sz val="12"/>
      <name val="方正新书宋简体"/>
      <charset val="134"/>
    </font>
    <font>
      <b/>
      <sz val="10"/>
      <name val="方正新书宋简体"/>
      <charset val="134"/>
    </font>
    <font>
      <sz val="11"/>
      <name val="方正新书宋简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b/>
      <sz val="11"/>
      <color indexed="63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20"/>
      <color theme="1"/>
      <name val="Times New Roman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方正小标宋简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华文中宋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0" borderId="29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8" fillId="13" borderId="28" applyNumberFormat="0" applyAlignment="0" applyProtection="0">
      <alignment vertical="center"/>
    </xf>
    <xf numFmtId="0" fontId="51" fillId="16" borderId="3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242">
    <xf numFmtId="0" fontId="0" fillId="0" borderId="0" xfId="0" applyAlignment="1" applyProtection="1"/>
    <xf numFmtId="0" fontId="0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76" fontId="11" fillId="0" borderId="1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/>
    <xf numFmtId="0" fontId="14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justify" vertical="center" wrapText="1"/>
    </xf>
    <xf numFmtId="0" fontId="13" fillId="0" borderId="10" xfId="0" applyFont="1" applyBorder="1" applyAlignment="1" applyProtection="1">
      <alignment horizontal="justify" vertical="center" wrapText="1"/>
    </xf>
    <xf numFmtId="177" fontId="5" fillId="0" borderId="1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center" vertical="center" wrapText="1"/>
    </xf>
    <xf numFmtId="177" fontId="1" fillId="0" borderId="13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177" fontId="5" fillId="0" borderId="13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center" vertical="center" wrapText="1"/>
    </xf>
    <xf numFmtId="177" fontId="5" fillId="0" borderId="15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4" fillId="0" borderId="1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vertical="center"/>
      <protection locked="0"/>
    </xf>
    <xf numFmtId="176" fontId="10" fillId="0" borderId="10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 wrapText="1"/>
    </xf>
    <xf numFmtId="49" fontId="4" fillId="0" borderId="10" xfId="0" applyNumberFormat="1" applyFont="1" applyBorder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right" vertical="center"/>
    </xf>
    <xf numFmtId="176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/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19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/>
    <xf numFmtId="0" fontId="13" fillId="0" borderId="9" xfId="0" applyFont="1" applyBorder="1" applyAlignment="1" applyProtection="1"/>
    <xf numFmtId="0" fontId="10" fillId="0" borderId="9" xfId="0" applyFont="1" applyBorder="1" applyAlignment="1" applyProtection="1"/>
    <xf numFmtId="0" fontId="10" fillId="0" borderId="10" xfId="0" applyFont="1" applyBorder="1" applyAlignment="1" applyProtection="1"/>
    <xf numFmtId="0" fontId="10" fillId="0" borderId="8" xfId="0" applyFont="1" applyBorder="1" applyAlignment="1" applyProtection="1"/>
    <xf numFmtId="0" fontId="10" fillId="0" borderId="21" xfId="0" applyFont="1" applyBorder="1" applyAlignment="1" applyProtection="1"/>
    <xf numFmtId="0" fontId="13" fillId="0" borderId="21" xfId="0" applyFont="1" applyBorder="1" applyAlignment="1" applyProtection="1"/>
    <xf numFmtId="0" fontId="13" fillId="0" borderId="8" xfId="0" applyFont="1" applyBorder="1" applyAlignment="1" applyProtection="1"/>
    <xf numFmtId="179" fontId="1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0" xfId="0" applyNumberFormat="1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18" fillId="0" borderId="0" xfId="0" applyFont="1" applyFill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22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23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49" fontId="17" fillId="0" borderId="10" xfId="0" applyNumberFormat="1" applyFont="1" applyFill="1" applyBorder="1" applyAlignment="1" applyProtection="1">
      <alignment horizontal="left" vertical="center" wrapText="1"/>
    </xf>
    <xf numFmtId="3" fontId="17" fillId="0" borderId="10" xfId="0" applyNumberFormat="1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/>
    <xf numFmtId="0" fontId="1" fillId="0" borderId="0" xfId="0" applyFont="1" applyFill="1" applyAlignment="1" applyProtection="1"/>
    <xf numFmtId="0" fontId="20" fillId="0" borderId="0" xfId="0" applyFont="1" applyFill="1" applyAlignment="1" applyProtection="1"/>
    <xf numFmtId="0" fontId="21" fillId="0" borderId="0" xfId="0" applyFont="1" applyFill="1" applyAlignment="1" applyProtection="1"/>
    <xf numFmtId="0" fontId="22" fillId="0" borderId="0" xfId="0" applyFont="1" applyFill="1" applyAlignment="1" applyProtection="1"/>
    <xf numFmtId="0" fontId="0" fillId="0" borderId="0" xfId="0" applyFont="1" applyFill="1" applyAlignment="1" applyProtection="1"/>
    <xf numFmtId="0" fontId="23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 vertical="center" wrapText="1"/>
    </xf>
    <xf numFmtId="0" fontId="25" fillId="2" borderId="26" xfId="0" applyFont="1" applyFill="1" applyBorder="1" applyAlignment="1" applyProtection="1">
      <alignment horizontal="left" vertical="center" wrapText="1"/>
    </xf>
    <xf numFmtId="0" fontId="25" fillId="2" borderId="26" xfId="0" applyFont="1" applyFill="1" applyBorder="1" applyAlignment="1" applyProtection="1">
      <alignment horizontal="right" vertical="center" wrapText="1"/>
    </xf>
    <xf numFmtId="0" fontId="18" fillId="2" borderId="10" xfId="0" applyFont="1" applyFill="1" applyBorder="1" applyAlignment="1" applyProtection="1">
      <alignment horizontal="center" vertical="center"/>
    </xf>
    <xf numFmtId="49" fontId="17" fillId="0" borderId="22" xfId="0" applyNumberFormat="1" applyFont="1" applyFill="1" applyBorder="1" applyAlignment="1" applyProtection="1">
      <alignment horizontal="left" vertical="center" wrapText="1"/>
    </xf>
    <xf numFmtId="176" fontId="26" fillId="0" borderId="10" xfId="0" applyNumberFormat="1" applyFont="1" applyFill="1" applyBorder="1" applyAlignment="1" applyProtection="1">
      <alignment horizontal="right" vertical="center"/>
    </xf>
    <xf numFmtId="49" fontId="26" fillId="0" borderId="22" xfId="0" applyNumberFormat="1" applyFont="1" applyFill="1" applyBorder="1" applyAlignment="1" applyProtection="1">
      <alignment horizontal="left" vertical="center" wrapText="1"/>
    </xf>
    <xf numFmtId="176" fontId="17" fillId="0" borderId="10" xfId="0" applyNumberFormat="1" applyFont="1" applyFill="1" applyBorder="1" applyAlignment="1" applyProtection="1">
      <alignment horizontal="right" vertical="center"/>
    </xf>
    <xf numFmtId="49" fontId="17" fillId="2" borderId="10" xfId="0" applyNumberFormat="1" applyFont="1" applyFill="1" applyBorder="1" applyAlignment="1" applyProtection="1">
      <alignment horizontal="left" vertical="center" wrapText="1"/>
    </xf>
    <xf numFmtId="176" fontId="27" fillId="2" borderId="1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49" fontId="28" fillId="0" borderId="22" xfId="0" applyNumberFormat="1" applyFont="1" applyFill="1" applyBorder="1" applyAlignment="1" applyProtection="1">
      <alignment horizontal="left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49" fontId="29" fillId="0" borderId="22" xfId="0" applyNumberFormat="1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76" fontId="28" fillId="0" borderId="10" xfId="0" applyNumberFormat="1" applyFont="1" applyFill="1" applyBorder="1" applyAlignment="1" applyProtection="1">
      <alignment horizontal="right" vertical="center"/>
    </xf>
    <xf numFmtId="176" fontId="29" fillId="0" borderId="10" xfId="0" applyNumberFormat="1" applyFont="1" applyFill="1" applyBorder="1" applyAlignment="1" applyProtection="1">
      <alignment horizontal="right"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/>
    <xf numFmtId="0" fontId="0" fillId="3" borderId="0" xfId="0" applyFont="1" applyFill="1" applyAlignment="1" applyProtection="1"/>
    <xf numFmtId="0" fontId="1" fillId="3" borderId="0" xfId="0" applyFont="1" applyFill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right" vertical="center"/>
    </xf>
    <xf numFmtId="0" fontId="30" fillId="3" borderId="0" xfId="0" applyFont="1" applyFill="1" applyAlignment="1" applyProtection="1"/>
    <xf numFmtId="0" fontId="12" fillId="3" borderId="0" xfId="0" applyFont="1" applyFill="1" applyAlignment="1" applyProtection="1"/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179" fontId="13" fillId="3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179" fontId="10" fillId="3" borderId="10" xfId="0" applyNumberFormat="1" applyFont="1" applyFill="1" applyBorder="1" applyAlignment="1" applyProtection="1">
      <alignment horizontal="right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176" fontId="10" fillId="3" borderId="10" xfId="0" applyNumberFormat="1" applyFont="1" applyFill="1" applyBorder="1" applyAlignment="1" applyProtection="1">
      <alignment horizontal="right" vertical="center"/>
      <protection locked="0"/>
    </xf>
    <xf numFmtId="178" fontId="10" fillId="3" borderId="10" xfId="0" applyNumberFormat="1" applyFont="1" applyFill="1" applyBorder="1" applyAlignment="1" applyProtection="1">
      <alignment horizontal="right" vertical="center"/>
      <protection locked="0"/>
    </xf>
    <xf numFmtId="178" fontId="4" fillId="3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178" fontId="31" fillId="3" borderId="10" xfId="0" applyNumberFormat="1" applyFont="1" applyFill="1" applyBorder="1" applyAlignment="1" applyProtection="1">
      <alignment horizontal="right" vertical="center"/>
      <protection locked="0"/>
    </xf>
    <xf numFmtId="178" fontId="32" fillId="3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left" vertical="center" wrapText="1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</xf>
    <xf numFmtId="178" fontId="32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10" xfId="0" applyNumberFormat="1" applyFont="1" applyFill="1" applyBorder="1" applyAlignment="1" applyProtection="1">
      <alignment vertical="center" wrapText="1"/>
      <protection locked="0"/>
    </xf>
    <xf numFmtId="1" fontId="13" fillId="3" borderId="10" xfId="0" applyNumberFormat="1" applyFont="1" applyFill="1" applyBorder="1" applyAlignment="1" applyProtection="1">
      <alignment horizontal="right" vertical="center"/>
      <protection locked="0"/>
    </xf>
    <xf numFmtId="180" fontId="4" fillId="3" borderId="10" xfId="0" applyNumberFormat="1" applyFont="1" applyFill="1" applyBorder="1" applyAlignment="1" applyProtection="1">
      <alignment vertical="center"/>
    </xf>
    <xf numFmtId="181" fontId="10" fillId="3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vertical="center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left" vertical="center"/>
      <protection locked="0"/>
    </xf>
    <xf numFmtId="1" fontId="5" fillId="3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183" fontId="10" fillId="3" borderId="10" xfId="0" applyNumberFormat="1" applyFont="1" applyFill="1" applyBorder="1" applyAlignment="1" applyProtection="1">
      <alignment horizontal="right" vertical="center" wrapText="1"/>
    </xf>
    <xf numFmtId="0" fontId="0" fillId="3" borderId="10" xfId="0" applyFill="1" applyBorder="1" applyAlignment="1" applyProtection="1"/>
    <xf numFmtId="9" fontId="10" fillId="3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 vertical="center"/>
    </xf>
    <xf numFmtId="9" fontId="4" fillId="0" borderId="0" xfId="0" applyNumberFormat="1" applyFont="1" applyAlignment="1" applyProtection="1">
      <alignment horizontal="right" vertical="center"/>
    </xf>
    <xf numFmtId="176" fontId="5" fillId="0" borderId="10" xfId="0" applyNumberFormat="1" applyFont="1" applyBorder="1" applyAlignment="1" applyProtection="1">
      <alignment horizontal="left" vertical="center"/>
    </xf>
    <xf numFmtId="182" fontId="13" fillId="0" borderId="10" xfId="0" applyNumberFormat="1" applyFont="1" applyBorder="1" applyAlignment="1" applyProtection="1">
      <alignment horizontal="right" vertical="center"/>
    </xf>
    <xf numFmtId="9" fontId="13" fillId="0" borderId="10" xfId="0" applyNumberFormat="1" applyFont="1" applyBorder="1" applyAlignment="1" applyProtection="1">
      <alignment horizontal="right" vertical="center"/>
    </xf>
    <xf numFmtId="176" fontId="10" fillId="0" borderId="10" xfId="0" applyNumberFormat="1" applyFont="1" applyBorder="1" applyAlignment="1" applyProtection="1">
      <alignment vertical="center"/>
    </xf>
    <xf numFmtId="176" fontId="10" fillId="0" borderId="10" xfId="0" applyNumberFormat="1" applyFont="1" applyBorder="1" applyAlignment="1" applyProtection="1">
      <alignment horizontal="right" vertical="center"/>
    </xf>
    <xf numFmtId="182" fontId="10" fillId="0" borderId="10" xfId="0" applyNumberFormat="1" applyFont="1" applyBorder="1" applyAlignment="1" applyProtection="1">
      <alignment horizontal="right" vertical="center"/>
    </xf>
    <xf numFmtId="183" fontId="10" fillId="0" borderId="10" xfId="0" applyNumberFormat="1" applyFont="1" applyBorder="1" applyAlignment="1" applyProtection="1">
      <alignment horizontal="right" vertical="center"/>
    </xf>
    <xf numFmtId="182" fontId="4" fillId="0" borderId="10" xfId="0" applyNumberFormat="1" applyFont="1" applyBorder="1" applyAlignment="1" applyProtection="1">
      <alignment horizontal="right" vertical="center"/>
    </xf>
    <xf numFmtId="9" fontId="10" fillId="0" borderId="10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vertical="center"/>
    </xf>
    <xf numFmtId="176" fontId="33" fillId="0" borderId="10" xfId="0" applyNumberFormat="1" applyFont="1" applyBorder="1" applyAlignment="1" applyProtection="1">
      <alignment horizontal="left" vertical="center"/>
    </xf>
    <xf numFmtId="176" fontId="13" fillId="0" borderId="10" xfId="0" applyNumberFormat="1" applyFont="1" applyBorder="1" applyAlignment="1" applyProtection="1">
      <alignment vertical="center"/>
    </xf>
    <xf numFmtId="183" fontId="13" fillId="0" borderId="10" xfId="0" applyNumberFormat="1" applyFont="1" applyBorder="1" applyAlignment="1" applyProtection="1">
      <alignment horizontal="right" vertical="center"/>
    </xf>
    <xf numFmtId="176" fontId="10" fillId="0" borderId="10" xfId="0" applyNumberFormat="1" applyFont="1" applyBorder="1" applyAlignment="1" applyProtection="1">
      <alignment horizontal="left" vertical="center"/>
    </xf>
    <xf numFmtId="176" fontId="10" fillId="0" borderId="10" xfId="0" applyNumberFormat="1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protection locked="0"/>
    </xf>
    <xf numFmtId="1" fontId="0" fillId="0" borderId="10" xfId="0" applyNumberFormat="1" applyFont="1" applyBorder="1" applyAlignment="1" applyProtection="1">
      <protection locked="0"/>
    </xf>
    <xf numFmtId="0" fontId="12" fillId="0" borderId="0" xfId="0" applyFont="1" applyAlignment="1" applyProtection="1"/>
    <xf numFmtId="0" fontId="4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right" vertical="center"/>
      <protection locked="0"/>
    </xf>
    <xf numFmtId="183" fontId="10" fillId="0" borderId="10" xfId="0" applyNumberFormat="1" applyFont="1" applyBorder="1" applyAlignment="1" applyProtection="1">
      <alignment horizontal="right" vertical="center"/>
      <protection locked="0"/>
    </xf>
    <xf numFmtId="10" fontId="4" fillId="0" borderId="10" xfId="0" applyNumberFormat="1" applyFont="1" applyBorder="1" applyAlignment="1" applyProtection="1">
      <alignment horizontal="right" vertical="center" wrapText="1"/>
    </xf>
    <xf numFmtId="9" fontId="10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83" fontId="4" fillId="0" borderId="10" xfId="0" applyNumberFormat="1" applyFont="1" applyBorder="1" applyAlignment="1" applyProtection="1">
      <alignment horizontal="right" vertical="center"/>
      <protection locked="0"/>
    </xf>
    <xf numFmtId="1" fontId="13" fillId="0" borderId="10" xfId="0" applyNumberFormat="1" applyFont="1" applyBorder="1" applyAlignment="1" applyProtection="1">
      <alignment horizontal="right" vertical="center"/>
      <protection locked="0"/>
    </xf>
    <xf numFmtId="1" fontId="13" fillId="0" borderId="10" xfId="0" applyNumberFormat="1" applyFont="1" applyBorder="1" applyAlignment="1" applyProtection="1">
      <alignment vertical="center"/>
      <protection locked="0"/>
    </xf>
    <xf numFmtId="183" fontId="13" fillId="0" borderId="10" xfId="0" applyNumberFormat="1" applyFont="1" applyBorder="1" applyAlignment="1" applyProtection="1">
      <alignment horizontal="right" vertical="center"/>
      <protection locked="0"/>
    </xf>
    <xf numFmtId="10" fontId="5" fillId="0" borderId="10" xfId="0" applyNumberFormat="1" applyFont="1" applyBorder="1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9" fontId="13" fillId="0" borderId="10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3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3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opLeftCell="A7" workbookViewId="0">
      <selection activeCell="O17" sqref="O17"/>
    </sheetView>
  </sheetViews>
  <sheetFormatPr defaultColWidth="9" defaultRowHeight="14.25"/>
  <cols>
    <col min="1" max="7" width="9" style="63"/>
    <col min="8" max="8" width="17.25" style="63" customWidth="1"/>
    <col min="9" max="9" width="4.375" style="63" customWidth="1"/>
    <col min="10" max="10" width="11.5" style="74" customWidth="1"/>
    <col min="11" max="11" width="35.25" style="74" customWidth="1"/>
    <col min="12" max="16384" width="9" style="63"/>
  </cols>
  <sheetData>
    <row r="1" ht="21.7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1.25" customHeight="1" spans="1:9">
      <c r="A2" s="4"/>
      <c r="B2" s="4"/>
      <c r="C2" s="4"/>
      <c r="D2" s="4"/>
      <c r="E2" s="4"/>
      <c r="F2" s="4"/>
      <c r="G2" s="4"/>
      <c r="H2" s="4"/>
      <c r="I2" s="4"/>
    </row>
    <row r="3" s="235" customFormat="1" ht="18" customHeight="1" spans="1:11">
      <c r="A3" s="237" t="s">
        <v>1</v>
      </c>
      <c r="B3" s="237"/>
      <c r="C3" s="237"/>
      <c r="D3" s="237"/>
      <c r="E3" s="237"/>
      <c r="F3" s="237"/>
      <c r="G3" s="237"/>
      <c r="H3" s="237"/>
      <c r="I3" s="237"/>
      <c r="J3" s="239" t="s">
        <v>2</v>
      </c>
      <c r="K3" s="239" t="s">
        <v>3</v>
      </c>
    </row>
    <row r="4" s="61" customFormat="1" ht="18" customHeight="1" spans="1:11">
      <c r="A4" s="218" t="s">
        <v>4</v>
      </c>
      <c r="B4" s="218"/>
      <c r="C4" s="218"/>
      <c r="D4" s="218"/>
      <c r="E4" s="218"/>
      <c r="F4" s="218"/>
      <c r="G4" s="218"/>
      <c r="H4" s="218"/>
      <c r="I4" s="218"/>
      <c r="J4" s="240" t="s">
        <v>5</v>
      </c>
      <c r="K4" s="240"/>
    </row>
    <row r="5" s="61" customFormat="1" ht="18" customHeight="1" spans="1:11">
      <c r="A5" s="218" t="s">
        <v>6</v>
      </c>
      <c r="B5" s="218"/>
      <c r="C5" s="218"/>
      <c r="D5" s="218"/>
      <c r="E5" s="218"/>
      <c r="F5" s="218"/>
      <c r="G5" s="218"/>
      <c r="H5" s="218"/>
      <c r="I5" s="218"/>
      <c r="J5" s="240" t="s">
        <v>5</v>
      </c>
      <c r="K5" s="240"/>
    </row>
    <row r="6" s="61" customFormat="1" ht="18" customHeight="1" spans="1:11">
      <c r="A6" s="218" t="s">
        <v>7</v>
      </c>
      <c r="B6" s="218"/>
      <c r="C6" s="218"/>
      <c r="D6" s="218"/>
      <c r="E6" s="218"/>
      <c r="F6" s="218"/>
      <c r="G6" s="218"/>
      <c r="H6" s="218"/>
      <c r="I6" s="218"/>
      <c r="J6" s="240" t="s">
        <v>5</v>
      </c>
      <c r="K6" s="240"/>
    </row>
    <row r="7" s="61" customFormat="1" ht="18" customHeight="1" spans="1:11">
      <c r="A7" s="218" t="s">
        <v>8</v>
      </c>
      <c r="B7" s="218"/>
      <c r="C7" s="218"/>
      <c r="D7" s="218"/>
      <c r="E7" s="218"/>
      <c r="F7" s="218"/>
      <c r="G7" s="218"/>
      <c r="H7" s="218"/>
      <c r="I7" s="218"/>
      <c r="J7" s="240" t="s">
        <v>5</v>
      </c>
      <c r="K7" s="240"/>
    </row>
    <row r="8" s="61" customFormat="1" ht="18" customHeight="1" spans="1:11">
      <c r="A8" s="218" t="s">
        <v>9</v>
      </c>
      <c r="B8" s="218"/>
      <c r="C8" s="218"/>
      <c r="D8" s="218"/>
      <c r="E8" s="218"/>
      <c r="F8" s="218"/>
      <c r="G8" s="218"/>
      <c r="H8" s="218"/>
      <c r="I8" s="218"/>
      <c r="J8" s="240" t="s">
        <v>5</v>
      </c>
      <c r="K8" s="240"/>
    </row>
    <row r="9" s="61" customFormat="1" ht="18" customHeight="1" spans="1:11">
      <c r="A9" s="218" t="s">
        <v>10</v>
      </c>
      <c r="B9" s="218"/>
      <c r="C9" s="218"/>
      <c r="D9" s="218"/>
      <c r="E9" s="218"/>
      <c r="F9" s="218"/>
      <c r="G9" s="218"/>
      <c r="H9" s="218"/>
      <c r="I9" s="218"/>
      <c r="J9" s="240" t="s">
        <v>5</v>
      </c>
      <c r="K9" s="240"/>
    </row>
    <row r="10" s="61" customFormat="1" ht="18" customHeight="1" spans="1:11">
      <c r="A10" s="218" t="s">
        <v>11</v>
      </c>
      <c r="B10" s="218"/>
      <c r="C10" s="218"/>
      <c r="D10" s="218"/>
      <c r="E10" s="218"/>
      <c r="F10" s="218"/>
      <c r="G10" s="218"/>
      <c r="H10" s="218"/>
      <c r="I10" s="218"/>
      <c r="J10" s="240" t="s">
        <v>5</v>
      </c>
      <c r="K10" s="240"/>
    </row>
    <row r="11" s="61" customFormat="1" ht="18" customHeight="1" spans="1:11">
      <c r="A11" s="218" t="s">
        <v>12</v>
      </c>
      <c r="B11" s="218"/>
      <c r="C11" s="218"/>
      <c r="D11" s="218"/>
      <c r="E11" s="218"/>
      <c r="F11" s="218"/>
      <c r="G11" s="218"/>
      <c r="H11" s="218"/>
      <c r="I11" s="218"/>
      <c r="J11" s="240" t="s">
        <v>5</v>
      </c>
      <c r="K11" s="240"/>
    </row>
    <row r="12" s="61" customFormat="1" ht="18" customHeight="1" spans="1:11">
      <c r="A12" s="218" t="s">
        <v>13</v>
      </c>
      <c r="B12" s="218"/>
      <c r="C12" s="218"/>
      <c r="D12" s="218"/>
      <c r="E12" s="218"/>
      <c r="F12" s="218"/>
      <c r="G12" s="218"/>
      <c r="H12" s="218"/>
      <c r="I12" s="218"/>
      <c r="J12" s="240" t="s">
        <v>5</v>
      </c>
      <c r="K12" s="240"/>
    </row>
    <row r="13" s="61" customFormat="1" ht="18" customHeight="1" spans="1:11">
      <c r="A13" s="218" t="s">
        <v>14</v>
      </c>
      <c r="B13" s="218"/>
      <c r="C13" s="218"/>
      <c r="D13" s="218"/>
      <c r="E13" s="218"/>
      <c r="F13" s="218"/>
      <c r="G13" s="218"/>
      <c r="H13" s="218"/>
      <c r="I13" s="218"/>
      <c r="J13" s="240" t="s">
        <v>5</v>
      </c>
      <c r="K13" s="240"/>
    </row>
    <row r="14" s="61" customFormat="1" ht="18" customHeight="1" spans="1:11">
      <c r="A14" s="218" t="s">
        <v>15</v>
      </c>
      <c r="B14" s="218"/>
      <c r="C14" s="218"/>
      <c r="D14" s="218"/>
      <c r="E14" s="218"/>
      <c r="F14" s="218"/>
      <c r="G14" s="218"/>
      <c r="H14" s="218"/>
      <c r="I14" s="218"/>
      <c r="J14" s="240" t="s">
        <v>5</v>
      </c>
      <c r="K14" s="240"/>
    </row>
    <row r="15" s="61" customFormat="1" ht="18" customHeight="1" spans="1:11">
      <c r="A15" s="218" t="s">
        <v>16</v>
      </c>
      <c r="B15" s="218"/>
      <c r="C15" s="218"/>
      <c r="D15" s="218"/>
      <c r="E15" s="218"/>
      <c r="F15" s="218"/>
      <c r="G15" s="218"/>
      <c r="H15" s="218"/>
      <c r="I15" s="218"/>
      <c r="J15" s="240" t="s">
        <v>5</v>
      </c>
      <c r="K15" s="240"/>
    </row>
    <row r="16" s="61" customFormat="1" ht="18" customHeight="1" spans="1:11">
      <c r="A16" s="218" t="s">
        <v>17</v>
      </c>
      <c r="B16" s="218"/>
      <c r="C16" s="218"/>
      <c r="D16" s="218"/>
      <c r="E16" s="218"/>
      <c r="F16" s="218"/>
      <c r="G16" s="218"/>
      <c r="H16" s="218"/>
      <c r="I16" s="218"/>
      <c r="J16" s="240" t="s">
        <v>5</v>
      </c>
      <c r="K16" s="240"/>
    </row>
    <row r="17" s="61" customFormat="1" ht="18" customHeight="1" spans="1:11">
      <c r="A17" s="218" t="s">
        <v>18</v>
      </c>
      <c r="B17" s="218"/>
      <c r="C17" s="218"/>
      <c r="D17" s="218"/>
      <c r="E17" s="218"/>
      <c r="F17" s="218"/>
      <c r="G17" s="218"/>
      <c r="H17" s="218"/>
      <c r="I17" s="218"/>
      <c r="J17" s="240" t="s">
        <v>5</v>
      </c>
      <c r="K17" s="240"/>
    </row>
    <row r="18" s="61" customFormat="1" ht="18" customHeight="1" spans="1:11">
      <c r="A18" s="218" t="s">
        <v>19</v>
      </c>
      <c r="B18" s="218"/>
      <c r="C18" s="218"/>
      <c r="D18" s="218"/>
      <c r="E18" s="218"/>
      <c r="F18" s="218"/>
      <c r="G18" s="218"/>
      <c r="H18" s="218"/>
      <c r="I18" s="218"/>
      <c r="J18" s="240" t="s">
        <v>5</v>
      </c>
      <c r="K18" s="240"/>
    </row>
    <row r="19" s="61" customFormat="1" ht="18" customHeight="1" spans="1:11">
      <c r="A19" s="218" t="s">
        <v>20</v>
      </c>
      <c r="B19" s="218"/>
      <c r="C19" s="218"/>
      <c r="D19" s="218"/>
      <c r="E19" s="218"/>
      <c r="F19" s="218"/>
      <c r="G19" s="218"/>
      <c r="H19" s="218"/>
      <c r="I19" s="218"/>
      <c r="J19" s="240" t="s">
        <v>5</v>
      </c>
      <c r="K19" s="240"/>
    </row>
    <row r="20" s="61" customFormat="1" ht="18" customHeight="1" spans="1:11">
      <c r="A20" s="218" t="s">
        <v>21</v>
      </c>
      <c r="B20" s="218"/>
      <c r="C20" s="218"/>
      <c r="D20" s="218"/>
      <c r="E20" s="218"/>
      <c r="F20" s="218"/>
      <c r="G20" s="218"/>
      <c r="H20" s="218"/>
      <c r="I20" s="218"/>
      <c r="J20" s="240" t="s">
        <v>5</v>
      </c>
      <c r="K20" s="240"/>
    </row>
    <row r="21" s="73" customFormat="1" ht="18" customHeight="1" spans="1:11">
      <c r="A21" s="237" t="s">
        <v>22</v>
      </c>
      <c r="B21" s="237"/>
      <c r="C21" s="237"/>
      <c r="D21" s="237"/>
      <c r="E21" s="237"/>
      <c r="F21" s="237"/>
      <c r="G21" s="237"/>
      <c r="H21" s="237"/>
      <c r="I21" s="237"/>
      <c r="J21" s="54"/>
      <c r="K21" s="54"/>
    </row>
    <row r="22" s="61" customFormat="1" ht="18" customHeight="1" spans="1:11">
      <c r="A22" s="218" t="s">
        <v>23</v>
      </c>
      <c r="B22" s="218"/>
      <c r="C22" s="218"/>
      <c r="D22" s="218"/>
      <c r="E22" s="218"/>
      <c r="F22" s="218"/>
      <c r="G22" s="218"/>
      <c r="H22" s="218"/>
      <c r="I22" s="218"/>
      <c r="J22" s="240" t="s">
        <v>5</v>
      </c>
      <c r="K22" s="240"/>
    </row>
    <row r="23" s="61" customFormat="1" ht="18" customHeight="1" spans="1:11">
      <c r="A23" s="218" t="s">
        <v>24</v>
      </c>
      <c r="B23" s="218"/>
      <c r="C23" s="218"/>
      <c r="D23" s="218"/>
      <c r="E23" s="218"/>
      <c r="F23" s="218"/>
      <c r="G23" s="218"/>
      <c r="H23" s="218"/>
      <c r="I23" s="218"/>
      <c r="J23" s="240" t="s">
        <v>5</v>
      </c>
      <c r="K23" s="240"/>
    </row>
    <row r="24" s="61" customFormat="1" ht="18" customHeight="1" spans="1:11">
      <c r="A24" s="218" t="s">
        <v>25</v>
      </c>
      <c r="B24" s="218"/>
      <c r="C24" s="218"/>
      <c r="D24" s="218"/>
      <c r="E24" s="218"/>
      <c r="F24" s="218"/>
      <c r="G24" s="218"/>
      <c r="H24" s="218"/>
      <c r="I24" s="218"/>
      <c r="J24" s="240" t="s">
        <v>5</v>
      </c>
      <c r="K24" s="240"/>
    </row>
    <row r="25" s="61" customFormat="1" ht="18" customHeight="1" spans="1:11">
      <c r="A25" s="218" t="s">
        <v>26</v>
      </c>
      <c r="B25" s="218"/>
      <c r="C25" s="218"/>
      <c r="D25" s="218"/>
      <c r="E25" s="218"/>
      <c r="F25" s="218"/>
      <c r="G25" s="218"/>
      <c r="H25" s="218"/>
      <c r="I25" s="218"/>
      <c r="J25" s="240" t="s">
        <v>5</v>
      </c>
      <c r="K25" s="240"/>
    </row>
    <row r="26" s="61" customFormat="1" ht="18" customHeight="1" spans="1:11">
      <c r="A26" s="218" t="s">
        <v>27</v>
      </c>
      <c r="B26" s="218"/>
      <c r="C26" s="218"/>
      <c r="D26" s="218"/>
      <c r="E26" s="218"/>
      <c r="F26" s="218"/>
      <c r="G26" s="218"/>
      <c r="H26" s="218"/>
      <c r="I26" s="218"/>
      <c r="J26" s="240" t="s">
        <v>28</v>
      </c>
      <c r="K26" s="240" t="s">
        <v>29</v>
      </c>
    </row>
    <row r="27" s="73" customFormat="1" ht="18" customHeight="1" spans="1:11">
      <c r="A27" s="237" t="s">
        <v>30</v>
      </c>
      <c r="B27" s="237"/>
      <c r="C27" s="237"/>
      <c r="D27" s="237"/>
      <c r="E27" s="237"/>
      <c r="F27" s="237"/>
      <c r="G27" s="237"/>
      <c r="H27" s="237"/>
      <c r="I27" s="237"/>
      <c r="J27" s="54"/>
      <c r="K27" s="54"/>
    </row>
    <row r="28" s="61" customFormat="1" ht="18" customHeight="1" spans="1:11">
      <c r="A28" s="218" t="s">
        <v>31</v>
      </c>
      <c r="B28" s="218"/>
      <c r="C28" s="218"/>
      <c r="D28" s="218"/>
      <c r="E28" s="218"/>
      <c r="F28" s="218"/>
      <c r="G28" s="218"/>
      <c r="H28" s="218"/>
      <c r="I28" s="218"/>
      <c r="J28" s="240" t="s">
        <v>28</v>
      </c>
      <c r="K28" s="240" t="s">
        <v>32</v>
      </c>
    </row>
    <row r="29" s="61" customFormat="1" ht="18" customHeight="1" spans="1:11">
      <c r="A29" s="218" t="s">
        <v>33</v>
      </c>
      <c r="B29" s="218"/>
      <c r="C29" s="218"/>
      <c r="D29" s="218"/>
      <c r="E29" s="218"/>
      <c r="F29" s="218"/>
      <c r="G29" s="218"/>
      <c r="H29" s="218"/>
      <c r="I29" s="218"/>
      <c r="J29" s="240" t="s">
        <v>28</v>
      </c>
      <c r="K29" s="240" t="s">
        <v>34</v>
      </c>
    </row>
    <row r="30" s="61" customFormat="1" ht="18" customHeight="1" spans="1:11">
      <c r="A30" s="238" t="s">
        <v>35</v>
      </c>
      <c r="B30" s="218"/>
      <c r="C30" s="218"/>
      <c r="D30" s="218"/>
      <c r="E30" s="218"/>
      <c r="F30" s="218"/>
      <c r="G30" s="218"/>
      <c r="H30" s="218"/>
      <c r="I30" s="218"/>
      <c r="J30" s="240" t="s">
        <v>28</v>
      </c>
      <c r="K30" s="240" t="s">
        <v>36</v>
      </c>
    </row>
    <row r="31" s="61" customFormat="1" ht="18" customHeight="1" spans="1:11">
      <c r="A31" s="238" t="s">
        <v>37</v>
      </c>
      <c r="B31" s="218"/>
      <c r="C31" s="218"/>
      <c r="D31" s="218"/>
      <c r="E31" s="218"/>
      <c r="F31" s="218"/>
      <c r="G31" s="218"/>
      <c r="H31" s="218"/>
      <c r="I31" s="218"/>
      <c r="J31" s="240" t="s">
        <v>28</v>
      </c>
      <c r="K31" s="240" t="s">
        <v>38</v>
      </c>
    </row>
    <row r="32" s="61" customFormat="1" ht="18" customHeight="1" spans="1:11">
      <c r="A32" s="238" t="s">
        <v>39</v>
      </c>
      <c r="B32" s="218"/>
      <c r="C32" s="218"/>
      <c r="D32" s="218"/>
      <c r="E32" s="218"/>
      <c r="F32" s="218"/>
      <c r="G32" s="218"/>
      <c r="H32" s="218"/>
      <c r="I32" s="218"/>
      <c r="J32" s="240" t="s">
        <v>28</v>
      </c>
      <c r="K32" s="240" t="s">
        <v>40</v>
      </c>
    </row>
    <row r="33" s="73" customFormat="1" ht="18" customHeight="1" spans="1:11">
      <c r="A33" s="237" t="s">
        <v>41</v>
      </c>
      <c r="B33" s="237"/>
      <c r="C33" s="237"/>
      <c r="D33" s="237"/>
      <c r="E33" s="237"/>
      <c r="F33" s="237"/>
      <c r="G33" s="237"/>
      <c r="H33" s="237"/>
      <c r="I33" s="237"/>
      <c r="J33" s="54"/>
      <c r="K33" s="54"/>
    </row>
    <row r="34" s="73" customFormat="1" ht="18" customHeight="1" spans="1:11">
      <c r="A34" s="218" t="s">
        <v>42</v>
      </c>
      <c r="B34" s="218"/>
      <c r="C34" s="218"/>
      <c r="D34" s="218"/>
      <c r="E34" s="218"/>
      <c r="F34" s="218"/>
      <c r="G34" s="218"/>
      <c r="H34" s="218"/>
      <c r="I34" s="218"/>
      <c r="J34" s="240" t="s">
        <v>5</v>
      </c>
      <c r="K34" s="54"/>
    </row>
    <row r="35" s="73" customFormat="1" ht="18" customHeight="1" spans="1:11">
      <c r="A35" s="218" t="s">
        <v>43</v>
      </c>
      <c r="B35" s="218"/>
      <c r="C35" s="218"/>
      <c r="D35" s="218"/>
      <c r="E35" s="218"/>
      <c r="F35" s="218"/>
      <c r="G35" s="218"/>
      <c r="H35" s="218"/>
      <c r="I35" s="218"/>
      <c r="J35" s="240" t="s">
        <v>5</v>
      </c>
      <c r="K35" s="54"/>
    </row>
    <row r="36" s="73" customFormat="1" ht="18" customHeight="1" spans="1:11">
      <c r="A36" s="218" t="s">
        <v>44</v>
      </c>
      <c r="B36" s="218"/>
      <c r="C36" s="218"/>
      <c r="D36" s="218"/>
      <c r="E36" s="218"/>
      <c r="F36" s="218"/>
      <c r="G36" s="218"/>
      <c r="H36" s="218"/>
      <c r="I36" s="218"/>
      <c r="J36" s="240" t="s">
        <v>5</v>
      </c>
      <c r="K36" s="54"/>
    </row>
    <row r="37" s="73" customFormat="1" ht="18" customHeight="1" spans="1:11">
      <c r="A37" s="218" t="s">
        <v>45</v>
      </c>
      <c r="B37" s="218"/>
      <c r="C37" s="218"/>
      <c r="D37" s="218"/>
      <c r="E37" s="218"/>
      <c r="F37" s="218"/>
      <c r="G37" s="218"/>
      <c r="H37" s="218"/>
      <c r="I37" s="218"/>
      <c r="J37" s="240" t="s">
        <v>5</v>
      </c>
      <c r="K37" s="54"/>
    </row>
    <row r="38" s="73" customFormat="1" ht="18" customHeight="1" spans="1:11">
      <c r="A38" s="237" t="s">
        <v>46</v>
      </c>
      <c r="B38" s="237"/>
      <c r="C38" s="237"/>
      <c r="D38" s="237"/>
      <c r="E38" s="237"/>
      <c r="F38" s="237"/>
      <c r="G38" s="237"/>
      <c r="H38" s="237"/>
      <c r="I38" s="237"/>
      <c r="J38" s="54"/>
      <c r="K38" s="54"/>
    </row>
    <row r="39" s="73" customFormat="1" ht="18" customHeight="1" spans="1:11">
      <c r="A39" s="218" t="s">
        <v>47</v>
      </c>
      <c r="B39" s="218"/>
      <c r="C39" s="218"/>
      <c r="D39" s="218"/>
      <c r="E39" s="218"/>
      <c r="F39" s="218"/>
      <c r="G39" s="218"/>
      <c r="H39" s="218"/>
      <c r="I39" s="218"/>
      <c r="J39" s="240" t="s">
        <v>5</v>
      </c>
      <c r="K39" s="54"/>
    </row>
    <row r="40" s="61" customFormat="1" ht="18" customHeight="1" spans="1:11">
      <c r="A40" s="218" t="s">
        <v>48</v>
      </c>
      <c r="B40" s="218"/>
      <c r="C40" s="218"/>
      <c r="D40" s="218"/>
      <c r="E40" s="218"/>
      <c r="F40" s="218"/>
      <c r="G40" s="218"/>
      <c r="H40" s="218"/>
      <c r="I40" s="218"/>
      <c r="J40" s="240" t="s">
        <v>5</v>
      </c>
      <c r="K40" s="240"/>
    </row>
    <row r="41" s="61" customFormat="1" ht="18" customHeight="1" spans="1:11">
      <c r="A41" s="218" t="s">
        <v>49</v>
      </c>
      <c r="B41" s="218"/>
      <c r="C41" s="218"/>
      <c r="D41" s="218"/>
      <c r="E41" s="218"/>
      <c r="F41" s="218"/>
      <c r="G41" s="218"/>
      <c r="H41" s="218"/>
      <c r="I41" s="218"/>
      <c r="J41" s="240" t="s">
        <v>5</v>
      </c>
      <c r="K41" s="240"/>
    </row>
    <row r="42" s="61" customFormat="1" customHeight="1" spans="10:11">
      <c r="J42" s="241"/>
      <c r="K42" s="241"/>
    </row>
    <row r="43" s="61" customFormat="1" customHeight="1" spans="10:11">
      <c r="J43" s="241"/>
      <c r="K43" s="241"/>
    </row>
    <row r="44" s="61" customFormat="1" customHeight="1" spans="10:11">
      <c r="J44" s="241"/>
      <c r="K44" s="241"/>
    </row>
    <row r="45" s="61" customFormat="1" customHeight="1" spans="10:11">
      <c r="J45" s="241"/>
      <c r="K45" s="241"/>
    </row>
    <row r="46" s="61" customFormat="1" customHeight="1" spans="10:11">
      <c r="J46" s="241"/>
      <c r="K46" s="241"/>
    </row>
    <row r="47" s="61" customFormat="1" customHeight="1" spans="10:11">
      <c r="J47" s="241"/>
      <c r="K47" s="241"/>
    </row>
    <row r="48" s="61" customFormat="1" customHeight="1" spans="10:11">
      <c r="J48" s="241"/>
      <c r="K48" s="241"/>
    </row>
    <row r="49" s="61" customFormat="1" customHeight="1" spans="10:11">
      <c r="J49" s="241"/>
      <c r="K49" s="241"/>
    </row>
    <row r="50" s="61" customFormat="1" customHeight="1" spans="10:11">
      <c r="J50" s="241"/>
      <c r="K50" s="241"/>
    </row>
    <row r="51" s="61" customFormat="1" customHeight="1" spans="10:11">
      <c r="J51" s="241"/>
      <c r="K51" s="241"/>
    </row>
    <row r="52" s="61" customFormat="1" customHeight="1" spans="10:11">
      <c r="J52" s="241"/>
      <c r="K52" s="241"/>
    </row>
    <row r="53" s="61" customFormat="1" customHeight="1" spans="10:11">
      <c r="J53" s="241"/>
      <c r="K53" s="241"/>
    </row>
    <row r="54" s="61" customFormat="1" customHeight="1" spans="10:11">
      <c r="J54" s="241"/>
      <c r="K54" s="241"/>
    </row>
    <row r="55" s="61" customFormat="1" customHeight="1" spans="10:11">
      <c r="J55" s="241"/>
      <c r="K55" s="241"/>
    </row>
    <row r="56" s="61" customFormat="1" customHeight="1" spans="10:11">
      <c r="J56" s="241"/>
      <c r="K56" s="241"/>
    </row>
    <row r="57" s="61" customFormat="1" customHeight="1" spans="10:11">
      <c r="J57" s="241"/>
      <c r="K57" s="241"/>
    </row>
    <row r="58" s="61" customFormat="1" customHeight="1" spans="10:11">
      <c r="J58" s="241"/>
      <c r="K58" s="241"/>
    </row>
    <row r="59" s="61" customFormat="1" customHeight="1" spans="10:11">
      <c r="J59" s="241"/>
      <c r="K59" s="241"/>
    </row>
    <row r="60" s="61" customFormat="1" customHeight="1" spans="10:11">
      <c r="J60" s="241"/>
      <c r="K60" s="241"/>
    </row>
    <row r="61" s="61" customFormat="1" customHeight="1" spans="10:11">
      <c r="J61" s="241"/>
      <c r="K61" s="241"/>
    </row>
    <row r="62" s="61" customFormat="1" customHeight="1" spans="10:11">
      <c r="J62" s="241"/>
      <c r="K62" s="241"/>
    </row>
    <row r="63" s="61" customFormat="1" customHeight="1" spans="10:11">
      <c r="J63" s="241"/>
      <c r="K63" s="241"/>
    </row>
    <row r="64" s="61" customFormat="1" customHeight="1" spans="10:11">
      <c r="J64" s="241"/>
      <c r="K64" s="241"/>
    </row>
    <row r="65" s="61" customFormat="1" customHeight="1" spans="10:11">
      <c r="J65" s="241"/>
      <c r="K65" s="241"/>
    </row>
    <row r="66" s="61" customFormat="1" customHeight="1" spans="10:11">
      <c r="J66" s="241"/>
      <c r="K66" s="241"/>
    </row>
    <row r="67" s="61" customFormat="1" customHeight="1" spans="10:11">
      <c r="J67" s="241"/>
      <c r="K67" s="241"/>
    </row>
    <row r="68" s="61" customFormat="1" customHeight="1" spans="10:11">
      <c r="J68" s="241"/>
      <c r="K68" s="241"/>
    </row>
    <row r="69" s="61" customFormat="1" customHeight="1" spans="10:11">
      <c r="J69" s="241"/>
      <c r="K69" s="241"/>
    </row>
    <row r="70" s="61" customFormat="1" customHeight="1" spans="10:11">
      <c r="J70" s="241"/>
      <c r="K70" s="241"/>
    </row>
    <row r="71" s="61" customFormat="1" customHeight="1" spans="10:11">
      <c r="J71" s="241"/>
      <c r="K71" s="241"/>
    </row>
    <row r="72" s="61" customFormat="1" customHeight="1" spans="10:11">
      <c r="J72" s="241"/>
      <c r="K72" s="241"/>
    </row>
    <row r="73" s="61" customFormat="1" customHeight="1" spans="10:11">
      <c r="J73" s="241"/>
      <c r="K73" s="241"/>
    </row>
    <row r="74" s="61" customFormat="1" customHeight="1" spans="10:11">
      <c r="J74" s="241"/>
      <c r="K74" s="241"/>
    </row>
    <row r="75" s="61" customFormat="1" customHeight="1" spans="10:11">
      <c r="J75" s="241"/>
      <c r="K75" s="241"/>
    </row>
    <row r="76" s="61" customFormat="1" customHeight="1" spans="10:11">
      <c r="J76" s="241"/>
      <c r="K76" s="241"/>
    </row>
    <row r="77" s="61" customFormat="1" customHeight="1" spans="10:11">
      <c r="J77" s="241"/>
      <c r="K77" s="241"/>
    </row>
    <row r="78" s="61" customFormat="1" customHeight="1" spans="10:11">
      <c r="J78" s="241"/>
      <c r="K78" s="241"/>
    </row>
    <row r="79" s="61" customFormat="1" customHeight="1" spans="10:11">
      <c r="J79" s="241"/>
      <c r="K79" s="241"/>
    </row>
    <row r="80" s="61" customFormat="1" customHeight="1" spans="10:11">
      <c r="J80" s="241"/>
      <c r="K80" s="241"/>
    </row>
    <row r="81" s="61" customFormat="1" customHeight="1" spans="10:11">
      <c r="J81" s="241"/>
      <c r="K81" s="241"/>
    </row>
    <row r="82" s="61" customFormat="1" customHeight="1" spans="10:11">
      <c r="J82" s="241"/>
      <c r="K82" s="241"/>
    </row>
    <row r="83" s="61" customFormat="1" customHeight="1" spans="10:11">
      <c r="J83" s="241"/>
      <c r="K83" s="241"/>
    </row>
    <row r="84" s="61" customFormat="1" customHeight="1" spans="10:11">
      <c r="J84" s="241"/>
      <c r="K84" s="241"/>
    </row>
    <row r="85" s="61" customFormat="1" customHeight="1" spans="10:11">
      <c r="J85" s="241"/>
      <c r="K85" s="241"/>
    </row>
    <row r="86" s="61" customFormat="1" customHeight="1" spans="10:11">
      <c r="J86" s="241"/>
      <c r="K86" s="241"/>
    </row>
    <row r="87" s="61" customFormat="1" customHeight="1" spans="10:11">
      <c r="J87" s="241"/>
      <c r="K87" s="241"/>
    </row>
    <row r="88" s="61" customFormat="1" customHeight="1" spans="10:11">
      <c r="J88" s="241"/>
      <c r="K88" s="241"/>
    </row>
    <row r="89" s="61" customFormat="1" customHeight="1" spans="10:11">
      <c r="J89" s="241"/>
      <c r="K89" s="241"/>
    </row>
    <row r="90" s="61" customFormat="1" customHeight="1" spans="10:11">
      <c r="J90" s="241"/>
      <c r="K90" s="241"/>
    </row>
    <row r="91" s="61" customFormat="1" customHeight="1" spans="10:11">
      <c r="J91" s="241"/>
      <c r="K91" s="241"/>
    </row>
    <row r="92" s="61" customFormat="1" customHeight="1" spans="10:11">
      <c r="J92" s="241"/>
      <c r="K92" s="241"/>
    </row>
    <row r="93" s="61" customFormat="1" customHeight="1" spans="10:11">
      <c r="J93" s="241"/>
      <c r="K93" s="241"/>
    </row>
    <row r="94" s="61" customFormat="1" customHeight="1" spans="10:11">
      <c r="J94" s="241"/>
      <c r="K94" s="241"/>
    </row>
    <row r="95" s="61" customFormat="1" customHeight="1" spans="10:11">
      <c r="J95" s="241"/>
      <c r="K95" s="241"/>
    </row>
  </sheetData>
  <mergeCells count="40">
    <mergeCell ref="A1:K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</mergeCells>
  <pageMargins left="0.649305555555556" right="0.759027777777778" top="1" bottom="1" header="0.5" footer="0.5"/>
  <pageSetup paperSize="9" scale="90" firstPageNumber="0" orientation="landscape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59"/>
  <sheetViews>
    <sheetView workbookViewId="0">
      <selection activeCell="J21" sqref="J21"/>
    </sheetView>
  </sheetViews>
  <sheetFormatPr defaultColWidth="9" defaultRowHeight="14.25"/>
  <cols>
    <col min="1" max="1" width="20.625" style="188" customWidth="1"/>
    <col min="2" max="2" width="8.125" style="188" customWidth="1"/>
    <col min="3" max="3" width="9.75" style="188" customWidth="1"/>
    <col min="4" max="4" width="8.75" style="188" customWidth="1"/>
    <col min="5" max="5" width="13.125" style="188" customWidth="1"/>
    <col min="6" max="6" width="12.5" style="188" customWidth="1"/>
    <col min="7" max="16384" width="9" style="188"/>
  </cols>
  <sheetData>
    <row r="1" s="188" customFormat="1" ht="24" customHeight="1" spans="1:2">
      <c r="A1" s="194" t="s">
        <v>50</v>
      </c>
      <c r="B1" s="194"/>
    </row>
    <row r="2" s="188" customFormat="1" ht="29.25" customHeight="1" spans="1:6">
      <c r="A2" s="27" t="s">
        <v>51</v>
      </c>
      <c r="B2" s="27"/>
      <c r="C2" s="27"/>
      <c r="D2" s="27"/>
      <c r="E2" s="27"/>
      <c r="F2" s="27"/>
    </row>
    <row r="3" s="189" customFormat="1" customHeight="1" spans="1:9">
      <c r="A3" s="196"/>
      <c r="B3" s="196"/>
      <c r="C3" s="61"/>
      <c r="D3" s="72"/>
      <c r="E3" s="230"/>
      <c r="F3" s="197" t="s">
        <v>52</v>
      </c>
      <c r="G3" s="231"/>
      <c r="I3" s="234"/>
    </row>
    <row r="4" s="190" customFormat="1" ht="18.75" customHeight="1" spans="1:6">
      <c r="A4" s="54" t="s">
        <v>53</v>
      </c>
      <c r="B4" s="26" t="s">
        <v>54</v>
      </c>
      <c r="C4" s="26" t="s">
        <v>55</v>
      </c>
      <c r="D4" s="26" t="s">
        <v>56</v>
      </c>
      <c r="E4" s="26" t="s">
        <v>57</v>
      </c>
      <c r="F4" s="26" t="s">
        <v>58</v>
      </c>
    </row>
    <row r="5" s="191" customFormat="1" ht="21" customHeight="1" spans="1:6">
      <c r="A5" s="54"/>
      <c r="B5" s="54"/>
      <c r="C5" s="54"/>
      <c r="D5" s="54"/>
      <c r="E5" s="25"/>
      <c r="F5" s="25"/>
    </row>
    <row r="6" s="191" customFormat="1" ht="21" customHeight="1" spans="1:6">
      <c r="A6" s="198" t="s">
        <v>59</v>
      </c>
      <c r="B6" s="199">
        <f>SUM(B7:B20)</f>
        <v>11026</v>
      </c>
      <c r="C6" s="199">
        <f>SUM(C7:C20)</f>
        <v>11080</v>
      </c>
      <c r="D6" s="199">
        <f>SUM(D7:D20)</f>
        <v>12306</v>
      </c>
      <c r="E6" s="210">
        <f t="shared" ref="E6:E23" si="0">D6/C6*100%</f>
        <v>1.11064981949458</v>
      </c>
      <c r="F6" s="210">
        <f t="shared" ref="F6:F16" si="1">(D6-B6)/B6*100%</f>
        <v>0.116089243606022</v>
      </c>
    </row>
    <row r="7" s="192" customFormat="1" ht="21" customHeight="1" spans="1:6">
      <c r="A7" s="201" t="s">
        <v>60</v>
      </c>
      <c r="B7" s="201">
        <v>2916</v>
      </c>
      <c r="C7" s="203">
        <v>4898</v>
      </c>
      <c r="D7" s="202">
        <v>4855</v>
      </c>
      <c r="E7" s="204">
        <f t="shared" si="0"/>
        <v>0.991220906492446</v>
      </c>
      <c r="F7" s="204">
        <f t="shared" si="1"/>
        <v>0.664951989026063</v>
      </c>
    </row>
    <row r="8" s="192" customFormat="1" ht="21" customHeight="1" spans="1:6">
      <c r="A8" s="201" t="s">
        <v>61</v>
      </c>
      <c r="B8" s="201"/>
      <c r="C8" s="205"/>
      <c r="D8" s="202">
        <v>1</v>
      </c>
      <c r="E8" s="204"/>
      <c r="F8" s="204"/>
    </row>
    <row r="9" s="192" customFormat="1" ht="21" customHeight="1" spans="1:6">
      <c r="A9" s="201" t="s">
        <v>62</v>
      </c>
      <c r="B9" s="201">
        <v>116</v>
      </c>
      <c r="C9" s="203">
        <v>295</v>
      </c>
      <c r="D9" s="202">
        <v>272</v>
      </c>
      <c r="E9" s="204">
        <f t="shared" si="0"/>
        <v>0.922033898305085</v>
      </c>
      <c r="F9" s="204">
        <f t="shared" si="1"/>
        <v>1.3448275862069</v>
      </c>
    </row>
    <row r="10" s="192" customFormat="1" ht="21" customHeight="1" spans="1:6">
      <c r="A10" s="201" t="s">
        <v>63</v>
      </c>
      <c r="B10" s="201">
        <v>251</v>
      </c>
      <c r="C10" s="203">
        <v>462</v>
      </c>
      <c r="D10" s="202">
        <v>351</v>
      </c>
      <c r="E10" s="206">
        <f t="shared" si="0"/>
        <v>0.75974025974026</v>
      </c>
      <c r="F10" s="204">
        <f t="shared" si="1"/>
        <v>0.398406374501992</v>
      </c>
    </row>
    <row r="11" s="192" customFormat="1" ht="21" customHeight="1" spans="1:6">
      <c r="A11" s="201" t="s">
        <v>64</v>
      </c>
      <c r="B11" s="201">
        <v>1123</v>
      </c>
      <c r="C11" s="203">
        <v>1216</v>
      </c>
      <c r="D11" s="202">
        <v>2497</v>
      </c>
      <c r="E11" s="204">
        <f t="shared" si="0"/>
        <v>2.05345394736842</v>
      </c>
      <c r="F11" s="204">
        <f t="shared" si="1"/>
        <v>1.22350845948353</v>
      </c>
    </row>
    <row r="12" s="192" customFormat="1" ht="21" customHeight="1" spans="1:6">
      <c r="A12" s="201" t="s">
        <v>65</v>
      </c>
      <c r="B12" s="201">
        <v>477</v>
      </c>
      <c r="C12" s="203">
        <v>649</v>
      </c>
      <c r="D12" s="202">
        <v>1340</v>
      </c>
      <c r="E12" s="204">
        <f t="shared" si="0"/>
        <v>2.06471494607088</v>
      </c>
      <c r="F12" s="204">
        <f t="shared" si="1"/>
        <v>1.80922431865828</v>
      </c>
    </row>
    <row r="13" s="192" customFormat="1" ht="21" customHeight="1" spans="1:6">
      <c r="A13" s="201" t="s">
        <v>66</v>
      </c>
      <c r="B13" s="201">
        <v>110</v>
      </c>
      <c r="C13" s="203">
        <v>271</v>
      </c>
      <c r="D13" s="202">
        <v>136</v>
      </c>
      <c r="E13" s="204">
        <f t="shared" si="0"/>
        <v>0.501845018450184</v>
      </c>
      <c r="F13" s="204">
        <f t="shared" si="1"/>
        <v>0.236363636363636</v>
      </c>
    </row>
    <row r="14" s="192" customFormat="1" ht="21" customHeight="1" spans="1:6">
      <c r="A14" s="201" t="s">
        <v>67</v>
      </c>
      <c r="B14" s="201">
        <v>192</v>
      </c>
      <c r="C14" s="203">
        <v>312</v>
      </c>
      <c r="D14" s="202">
        <v>197</v>
      </c>
      <c r="E14" s="204">
        <f t="shared" si="0"/>
        <v>0.631410256410256</v>
      </c>
      <c r="F14" s="204">
        <f t="shared" si="1"/>
        <v>0.0260416666666667</v>
      </c>
    </row>
    <row r="15" s="192" customFormat="1" ht="21" customHeight="1" spans="1:6">
      <c r="A15" s="201" t="s">
        <v>68</v>
      </c>
      <c r="B15" s="201">
        <v>63</v>
      </c>
      <c r="C15" s="203">
        <v>150</v>
      </c>
      <c r="D15" s="202">
        <v>52</v>
      </c>
      <c r="E15" s="204">
        <f t="shared" si="0"/>
        <v>0.346666666666667</v>
      </c>
      <c r="F15" s="204">
        <f t="shared" si="1"/>
        <v>-0.174603174603175</v>
      </c>
    </row>
    <row r="16" s="192" customFormat="1" ht="21" customHeight="1" spans="1:6">
      <c r="A16" s="201" t="s">
        <v>69</v>
      </c>
      <c r="B16" s="201">
        <v>49</v>
      </c>
      <c r="C16" s="203">
        <v>313</v>
      </c>
      <c r="D16" s="202">
        <v>68</v>
      </c>
      <c r="E16" s="204">
        <f t="shared" si="0"/>
        <v>0.217252396166134</v>
      </c>
      <c r="F16" s="204">
        <f t="shared" si="1"/>
        <v>0.387755102040816</v>
      </c>
    </row>
    <row r="17" s="192" customFormat="1" ht="21" customHeight="1" spans="1:6">
      <c r="A17" s="207" t="s">
        <v>70</v>
      </c>
      <c r="B17" s="207"/>
      <c r="C17" s="203">
        <v>20</v>
      </c>
      <c r="D17" s="202">
        <v>1</v>
      </c>
      <c r="E17" s="206">
        <f t="shared" si="0"/>
        <v>0.05</v>
      </c>
      <c r="F17" s="204"/>
    </row>
    <row r="18" s="192" customFormat="1" ht="21" customHeight="1" spans="1:6">
      <c r="A18" s="201" t="s">
        <v>71</v>
      </c>
      <c r="B18" s="201">
        <v>351</v>
      </c>
      <c r="C18" s="203">
        <v>575</v>
      </c>
      <c r="D18" s="202">
        <v>385</v>
      </c>
      <c r="E18" s="206">
        <f t="shared" si="0"/>
        <v>0.669565217391304</v>
      </c>
      <c r="F18" s="204">
        <f t="shared" ref="F18:F25" si="2">(D18-B18)/B18*100%</f>
        <v>0.0968660968660969</v>
      </c>
    </row>
    <row r="19" s="192" customFormat="1" ht="21" customHeight="1" spans="1:6">
      <c r="A19" s="201" t="s">
        <v>72</v>
      </c>
      <c r="B19" s="201">
        <v>3</v>
      </c>
      <c r="C19" s="203">
        <v>304</v>
      </c>
      <c r="D19" s="202">
        <v>10</v>
      </c>
      <c r="E19" s="204">
        <f t="shared" si="0"/>
        <v>0.0328947368421053</v>
      </c>
      <c r="F19" s="204">
        <f t="shared" si="2"/>
        <v>2.33333333333333</v>
      </c>
    </row>
    <row r="20" s="192" customFormat="1" ht="21" customHeight="1" spans="1:6">
      <c r="A20" s="201" t="s">
        <v>73</v>
      </c>
      <c r="B20" s="201">
        <v>5375</v>
      </c>
      <c r="C20" s="203">
        <v>1615</v>
      </c>
      <c r="D20" s="202">
        <v>2141</v>
      </c>
      <c r="E20" s="204">
        <f t="shared" si="0"/>
        <v>1.32569659442724</v>
      </c>
      <c r="F20" s="204">
        <f t="shared" si="2"/>
        <v>-0.601674418604651</v>
      </c>
    </row>
    <row r="21" s="191" customFormat="1" ht="21" customHeight="1" spans="1:6">
      <c r="A21" s="208" t="s">
        <v>74</v>
      </c>
      <c r="B21" s="209">
        <f>SUM(B22:B27)</f>
        <v>4695</v>
      </c>
      <c r="C21" s="209">
        <f>SUM(C22:C27)</f>
        <v>5970</v>
      </c>
      <c r="D21" s="209">
        <f>SUM(D22:D27)</f>
        <v>4853</v>
      </c>
      <c r="E21" s="210">
        <f t="shared" si="0"/>
        <v>0.812897822445561</v>
      </c>
      <c r="F21" s="210">
        <f t="shared" si="2"/>
        <v>0.0336528221512247</v>
      </c>
    </row>
    <row r="22" s="192" customFormat="1" ht="20.25" customHeight="1" spans="1:6">
      <c r="A22" s="211" t="s">
        <v>75</v>
      </c>
      <c r="B22" s="201">
        <v>427</v>
      </c>
      <c r="C22" s="203">
        <v>420</v>
      </c>
      <c r="D22" s="202">
        <v>689</v>
      </c>
      <c r="E22" s="206">
        <f t="shared" si="0"/>
        <v>1.64047619047619</v>
      </c>
      <c r="F22" s="204">
        <f t="shared" si="2"/>
        <v>0.613583138173302</v>
      </c>
    </row>
    <row r="23" s="192" customFormat="1" ht="20.25" customHeight="1" spans="1:6">
      <c r="A23" s="211" t="s">
        <v>76</v>
      </c>
      <c r="B23" s="201">
        <v>920</v>
      </c>
      <c r="C23" s="203">
        <v>1250</v>
      </c>
      <c r="D23" s="202">
        <v>329</v>
      </c>
      <c r="E23" s="206">
        <f t="shared" si="0"/>
        <v>0.2632</v>
      </c>
      <c r="F23" s="204">
        <f t="shared" si="2"/>
        <v>-0.642391304347826</v>
      </c>
    </row>
    <row r="24" s="192" customFormat="1" ht="20.25" customHeight="1" spans="1:6">
      <c r="A24" s="211" t="s">
        <v>77</v>
      </c>
      <c r="B24" s="201">
        <v>227</v>
      </c>
      <c r="C24" s="203"/>
      <c r="D24" s="202">
        <v>404</v>
      </c>
      <c r="E24" s="204"/>
      <c r="F24" s="206">
        <f t="shared" si="2"/>
        <v>0.779735682819383</v>
      </c>
    </row>
    <row r="25" s="192" customFormat="1" ht="33" customHeight="1" spans="1:6">
      <c r="A25" s="212" t="s">
        <v>78</v>
      </c>
      <c r="B25" s="201">
        <v>378</v>
      </c>
      <c r="C25" s="232"/>
      <c r="D25" s="202">
        <v>760</v>
      </c>
      <c r="E25" s="204"/>
      <c r="F25" s="204">
        <f t="shared" si="2"/>
        <v>1.01058201058201</v>
      </c>
    </row>
    <row r="26" s="188" customFormat="1" ht="23.25" customHeight="1" spans="1:6">
      <c r="A26" s="211" t="s">
        <v>79</v>
      </c>
      <c r="B26" s="201"/>
      <c r="C26" s="213">
        <v>3000</v>
      </c>
      <c r="D26" s="202">
        <v>2671</v>
      </c>
      <c r="E26" s="206">
        <f>D26/C26*100%</f>
        <v>0.890333333333333</v>
      </c>
      <c r="F26" s="204"/>
    </row>
    <row r="27" s="188" customFormat="1" ht="23.25" customHeight="1" spans="1:6">
      <c r="A27" s="211" t="s">
        <v>80</v>
      </c>
      <c r="B27" s="201">
        <v>2743</v>
      </c>
      <c r="C27" s="203">
        <v>1300</v>
      </c>
      <c r="D27" s="202"/>
      <c r="E27" s="204"/>
      <c r="F27" s="206">
        <f>(D27-B27)/B27*100%</f>
        <v>-1</v>
      </c>
    </row>
    <row r="28" s="193" customFormat="1" ht="36.75" customHeight="1" spans="1:6">
      <c r="A28" s="214" t="s">
        <v>81</v>
      </c>
      <c r="B28" s="209">
        <f>B6+B21</f>
        <v>15721</v>
      </c>
      <c r="C28" s="209">
        <f>C6+C21</f>
        <v>17050</v>
      </c>
      <c r="D28" s="209">
        <f>D6+D21</f>
        <v>17159</v>
      </c>
      <c r="E28" s="210">
        <f>D28/C28*100%</f>
        <v>1.00639296187683</v>
      </c>
      <c r="F28" s="233">
        <v>0.09</v>
      </c>
    </row>
    <row r="31" s="188" customFormat="1" customHeight="1"/>
    <row r="32" s="188" customFormat="1" customHeight="1"/>
    <row r="33" s="188" customFormat="1" customHeight="1"/>
    <row r="34" s="188" customFormat="1" customHeight="1"/>
    <row r="35" s="188" customFormat="1" customHeight="1"/>
    <row r="36" s="188" customFormat="1" customHeight="1"/>
    <row r="37" s="188" customFormat="1" customHeight="1"/>
    <row r="38" s="188" customFormat="1" customHeight="1"/>
    <row r="39" s="188" customFormat="1" customHeight="1"/>
    <row r="40" s="188" customFormat="1" customHeight="1"/>
    <row r="41" s="188" customFormat="1" customHeight="1"/>
    <row r="42" s="188" customFormat="1" customHeight="1"/>
    <row r="43" s="188" customFormat="1" customHeight="1"/>
    <row r="44" s="188" customFormat="1" customHeight="1"/>
    <row r="45" s="188" customFormat="1" customHeight="1"/>
    <row r="46" s="188" customFormat="1" customHeight="1"/>
    <row r="47" s="188" customFormat="1" customHeight="1"/>
    <row r="48" s="188" customFormat="1" customHeight="1"/>
    <row r="49" s="188" customFormat="1" customHeight="1"/>
    <row r="50" s="188" customFormat="1" customHeight="1"/>
    <row r="51" s="188" customFormat="1" customHeight="1"/>
    <row r="52" s="188" customFormat="1" customHeight="1"/>
    <row r="53" s="188" customFormat="1" customHeight="1"/>
    <row r="54" s="188" customFormat="1" customHeight="1"/>
    <row r="55" s="188" customFormat="1" customHeight="1"/>
    <row r="56" s="188" customFormat="1" customHeight="1"/>
    <row r="57" s="188" customFormat="1" customHeight="1"/>
    <row r="58" s="188" customFormat="1" customHeight="1"/>
    <row r="59" s="188" customFormat="1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1.25" right="1.25" top="1" bottom="1" header="0.5" footer="0.5"/>
  <pageSetup paperSize="9" firstPageNumber="16" orientation="portrait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0" sqref="I20"/>
    </sheetView>
  </sheetViews>
  <sheetFormatPr defaultColWidth="9" defaultRowHeight="13.5"/>
  <cols>
    <col min="1" max="1" width="27.625" style="19" customWidth="1"/>
    <col min="2" max="2" width="8.375" style="19" customWidth="1"/>
    <col min="3" max="3" width="8.5" style="19" customWidth="1"/>
    <col min="4" max="4" width="10.25" style="19" customWidth="1"/>
    <col min="5" max="5" width="11.375" style="19" customWidth="1"/>
    <col min="6" max="6" width="6.875" style="19" customWidth="1"/>
    <col min="7" max="16384" width="9" style="19"/>
  </cols>
  <sheetData>
    <row r="1" s="188" customFormat="1" ht="21" customHeight="1" spans="1:2">
      <c r="A1" s="194" t="s">
        <v>82</v>
      </c>
      <c r="B1" s="193"/>
    </row>
    <row r="2" s="19" customFormat="1" ht="30.75" customHeight="1" spans="1:7">
      <c r="A2" s="27" t="s">
        <v>83</v>
      </c>
      <c r="B2" s="27"/>
      <c r="C2" s="27"/>
      <c r="D2" s="27"/>
      <c r="E2" s="27"/>
      <c r="F2" s="27"/>
      <c r="G2" s="217"/>
    </row>
    <row r="3" s="19" customFormat="1" ht="20.25" customHeight="1" spans="4:9">
      <c r="D3" s="72"/>
      <c r="F3" s="197" t="s">
        <v>52</v>
      </c>
      <c r="I3" s="72"/>
    </row>
    <row r="4" s="19" customFormat="1" ht="29.25" customHeight="1" spans="1:6">
      <c r="A4" s="54" t="s">
        <v>53</v>
      </c>
      <c r="B4" s="26" t="s">
        <v>84</v>
      </c>
      <c r="C4" s="26" t="s">
        <v>85</v>
      </c>
      <c r="D4" s="26" t="s">
        <v>86</v>
      </c>
      <c r="E4" s="25"/>
      <c r="F4" s="25" t="s">
        <v>87</v>
      </c>
    </row>
    <row r="5" s="19" customFormat="1" ht="21.75" customHeight="1" spans="1:6">
      <c r="A5" s="54"/>
      <c r="B5" s="25"/>
      <c r="C5" s="25"/>
      <c r="D5" s="54" t="s">
        <v>88</v>
      </c>
      <c r="E5" s="54" t="s">
        <v>89</v>
      </c>
      <c r="F5" s="25"/>
    </row>
    <row r="6" s="19" customFormat="1" ht="24" customHeight="1" spans="1:6">
      <c r="A6" s="218" t="s">
        <v>90</v>
      </c>
      <c r="B6" s="99">
        <v>18958</v>
      </c>
      <c r="C6" s="99">
        <v>18703</v>
      </c>
      <c r="D6" s="219">
        <f t="shared" ref="D6:D21" si="0">C6-B6</f>
        <v>-255</v>
      </c>
      <c r="E6" s="220">
        <f t="shared" ref="E6:E21" si="1">D6/B6</f>
        <v>-0.0134507859478848</v>
      </c>
      <c r="F6" s="221"/>
    </row>
    <row r="7" s="19" customFormat="1" ht="24" customHeight="1" spans="1:6">
      <c r="A7" s="218" t="s">
        <v>91</v>
      </c>
      <c r="B7" s="99">
        <v>6767</v>
      </c>
      <c r="C7" s="99">
        <v>5315</v>
      </c>
      <c r="D7" s="219">
        <f t="shared" si="0"/>
        <v>-1452</v>
      </c>
      <c r="E7" s="220">
        <f t="shared" si="1"/>
        <v>-0.214570710802424</v>
      </c>
      <c r="F7" s="221"/>
    </row>
    <row r="8" s="19" customFormat="1" ht="24" customHeight="1" spans="1:6">
      <c r="A8" s="218" t="s">
        <v>92</v>
      </c>
      <c r="B8" s="99">
        <v>36971</v>
      </c>
      <c r="C8" s="99">
        <v>34007</v>
      </c>
      <c r="D8" s="219">
        <f t="shared" si="0"/>
        <v>-2964</v>
      </c>
      <c r="E8" s="222">
        <f t="shared" si="1"/>
        <v>-0.0801709447945687</v>
      </c>
      <c r="F8" s="221"/>
    </row>
    <row r="9" s="19" customFormat="1" ht="24" customHeight="1" spans="1:6">
      <c r="A9" s="218" t="s">
        <v>93</v>
      </c>
      <c r="B9" s="99">
        <v>564</v>
      </c>
      <c r="C9" s="99">
        <v>129</v>
      </c>
      <c r="D9" s="219">
        <f t="shared" si="0"/>
        <v>-435</v>
      </c>
      <c r="E9" s="220">
        <f t="shared" si="1"/>
        <v>-0.771276595744681</v>
      </c>
      <c r="F9" s="221"/>
    </row>
    <row r="10" s="19" customFormat="1" ht="24" customHeight="1" spans="1:6">
      <c r="A10" s="218" t="s">
        <v>94</v>
      </c>
      <c r="B10" s="99">
        <v>2182</v>
      </c>
      <c r="C10" s="99">
        <v>1898</v>
      </c>
      <c r="D10" s="219">
        <f t="shared" si="0"/>
        <v>-284</v>
      </c>
      <c r="E10" s="222">
        <f t="shared" si="1"/>
        <v>-0.130155820348304</v>
      </c>
      <c r="F10" s="221"/>
    </row>
    <row r="11" s="19" customFormat="1" ht="24" customHeight="1" spans="1:6">
      <c r="A11" s="218" t="s">
        <v>95</v>
      </c>
      <c r="B11" s="99">
        <v>16909</v>
      </c>
      <c r="C11" s="99">
        <v>34498</v>
      </c>
      <c r="D11" s="219">
        <f t="shared" si="0"/>
        <v>17589</v>
      </c>
      <c r="E11" s="222">
        <f t="shared" si="1"/>
        <v>1.04021526997457</v>
      </c>
      <c r="F11" s="221"/>
    </row>
    <row r="12" s="19" customFormat="1" ht="24" customHeight="1" spans="1:6">
      <c r="A12" s="223" t="s">
        <v>96</v>
      </c>
      <c r="B12" s="99">
        <v>9603</v>
      </c>
      <c r="C12" s="99">
        <v>11538</v>
      </c>
      <c r="D12" s="219">
        <f t="shared" si="0"/>
        <v>1935</v>
      </c>
      <c r="E12" s="220">
        <f t="shared" si="1"/>
        <v>0.201499531396439</v>
      </c>
      <c r="F12" s="221"/>
    </row>
    <row r="13" s="19" customFormat="1" ht="24" customHeight="1" spans="1:6">
      <c r="A13" s="218" t="s">
        <v>97</v>
      </c>
      <c r="B13" s="99">
        <v>14000</v>
      </c>
      <c r="C13" s="99">
        <v>3214</v>
      </c>
      <c r="D13" s="219">
        <f t="shared" si="0"/>
        <v>-10786</v>
      </c>
      <c r="E13" s="222">
        <f t="shared" si="1"/>
        <v>-0.770428571428571</v>
      </c>
      <c r="F13" s="221"/>
    </row>
    <row r="14" s="19" customFormat="1" ht="24" customHeight="1" spans="1:6">
      <c r="A14" s="218" t="s">
        <v>98</v>
      </c>
      <c r="B14" s="99">
        <v>3144</v>
      </c>
      <c r="C14" s="99">
        <v>2927</v>
      </c>
      <c r="D14" s="219">
        <f t="shared" si="0"/>
        <v>-217</v>
      </c>
      <c r="E14" s="220">
        <f t="shared" si="1"/>
        <v>-0.0690203562340967</v>
      </c>
      <c r="F14" s="221"/>
    </row>
    <row r="15" s="19" customFormat="1" ht="24" customHeight="1" spans="1:6">
      <c r="A15" s="218" t="s">
        <v>99</v>
      </c>
      <c r="B15" s="99">
        <v>34167</v>
      </c>
      <c r="C15" s="99">
        <v>41310</v>
      </c>
      <c r="D15" s="219">
        <f t="shared" si="0"/>
        <v>7143</v>
      </c>
      <c r="E15" s="220">
        <f t="shared" si="1"/>
        <v>0.209061375010975</v>
      </c>
      <c r="F15" s="221"/>
    </row>
    <row r="16" s="19" customFormat="1" ht="24" customHeight="1" spans="1:6">
      <c r="A16" s="218" t="s">
        <v>100</v>
      </c>
      <c r="B16" s="99">
        <v>1844</v>
      </c>
      <c r="C16" s="99">
        <v>4481</v>
      </c>
      <c r="D16" s="219">
        <f t="shared" si="0"/>
        <v>2637</v>
      </c>
      <c r="E16" s="222">
        <f t="shared" si="1"/>
        <v>1.43004338394794</v>
      </c>
      <c r="F16" s="221"/>
    </row>
    <row r="17" s="19" customFormat="1" ht="24" customHeight="1" spans="1:6">
      <c r="A17" s="218" t="s">
        <v>101</v>
      </c>
      <c r="B17" s="99">
        <v>453</v>
      </c>
      <c r="C17" s="99">
        <v>599</v>
      </c>
      <c r="D17" s="219">
        <f t="shared" si="0"/>
        <v>146</v>
      </c>
      <c r="E17" s="220">
        <f t="shared" si="1"/>
        <v>0.322295805739514</v>
      </c>
      <c r="F17" s="221"/>
    </row>
    <row r="18" s="19" customFormat="1" ht="24" customHeight="1" spans="1:6">
      <c r="A18" s="218" t="s">
        <v>102</v>
      </c>
      <c r="B18" s="99">
        <v>659</v>
      </c>
      <c r="C18" s="99">
        <v>187</v>
      </c>
      <c r="D18" s="219">
        <f t="shared" si="0"/>
        <v>-472</v>
      </c>
      <c r="E18" s="220">
        <f t="shared" si="1"/>
        <v>-0.716236722306525</v>
      </c>
      <c r="F18" s="221"/>
    </row>
    <row r="19" s="19" customFormat="1" ht="24" customHeight="1" spans="1:6">
      <c r="A19" s="218" t="s">
        <v>103</v>
      </c>
      <c r="B19" s="99">
        <v>2094</v>
      </c>
      <c r="C19" s="99">
        <v>1823</v>
      </c>
      <c r="D19" s="219">
        <f t="shared" si="0"/>
        <v>-271</v>
      </c>
      <c r="E19" s="220">
        <f t="shared" si="1"/>
        <v>-0.129417382999045</v>
      </c>
      <c r="F19" s="221"/>
    </row>
    <row r="20" s="19" customFormat="1" ht="24" customHeight="1" spans="1:6">
      <c r="A20" s="218" t="s">
        <v>104</v>
      </c>
      <c r="B20" s="99">
        <v>2476</v>
      </c>
      <c r="C20" s="99">
        <v>5638</v>
      </c>
      <c r="D20" s="219">
        <f t="shared" si="0"/>
        <v>3162</v>
      </c>
      <c r="E20" s="220">
        <f t="shared" si="1"/>
        <v>1.27705977382876</v>
      </c>
      <c r="F20" s="221"/>
    </row>
    <row r="21" s="19" customFormat="1" ht="24" customHeight="1" spans="1:6">
      <c r="A21" s="218" t="s">
        <v>105</v>
      </c>
      <c r="B21" s="99">
        <v>318</v>
      </c>
      <c r="C21" s="99">
        <v>1978</v>
      </c>
      <c r="D21" s="219">
        <f t="shared" si="0"/>
        <v>1660</v>
      </c>
      <c r="E21" s="222">
        <f t="shared" si="1"/>
        <v>5.22012578616352</v>
      </c>
      <c r="F21" s="221"/>
    </row>
    <row r="22" s="19" customFormat="1" ht="24" customHeight="1" spans="1:6">
      <c r="A22" s="218" t="s">
        <v>106</v>
      </c>
      <c r="B22" s="224"/>
      <c r="C22" s="224"/>
      <c r="D22" s="219"/>
      <c r="E22" s="225"/>
      <c r="F22" s="221"/>
    </row>
    <row r="23" s="19" customFormat="1" ht="24" customHeight="1" spans="1:6">
      <c r="A23" s="218" t="s">
        <v>107</v>
      </c>
      <c r="B23" s="99">
        <v>90</v>
      </c>
      <c r="C23" s="99">
        <v>120</v>
      </c>
      <c r="D23" s="219">
        <f t="shared" ref="D23:D26" si="2">C23-B23</f>
        <v>30</v>
      </c>
      <c r="E23" s="220">
        <f t="shared" ref="E23:E26" si="3">D23/B23</f>
        <v>0.333333333333333</v>
      </c>
      <c r="F23" s="221"/>
    </row>
    <row r="24" s="19" customFormat="1" ht="24" customHeight="1" spans="1:6">
      <c r="A24" s="218" t="s">
        <v>108</v>
      </c>
      <c r="B24" s="99">
        <v>402</v>
      </c>
      <c r="C24" s="99">
        <v>842</v>
      </c>
      <c r="D24" s="219">
        <f t="shared" si="2"/>
        <v>440</v>
      </c>
      <c r="E24" s="220">
        <f t="shared" si="3"/>
        <v>1.09452736318408</v>
      </c>
      <c r="F24" s="221"/>
    </row>
    <row r="25" s="19" customFormat="1" ht="24" customHeight="1" spans="1:6">
      <c r="A25" s="218" t="s">
        <v>109</v>
      </c>
      <c r="B25" s="99">
        <v>11</v>
      </c>
      <c r="C25" s="99">
        <v>11</v>
      </c>
      <c r="D25" s="219"/>
      <c r="E25" s="225"/>
      <c r="F25" s="221"/>
    </row>
    <row r="26" s="19" customFormat="1" ht="24" customHeight="1" spans="1:6">
      <c r="A26" s="54" t="s">
        <v>110</v>
      </c>
      <c r="B26" s="226">
        <f>SUM(B6:B25)</f>
        <v>151612</v>
      </c>
      <c r="C26" s="227">
        <f>SUM(C6:C25)</f>
        <v>169218</v>
      </c>
      <c r="D26" s="227">
        <f t="shared" si="2"/>
        <v>17606</v>
      </c>
      <c r="E26" s="228">
        <f t="shared" si="3"/>
        <v>0.116125372661795</v>
      </c>
      <c r="F26" s="229"/>
    </row>
  </sheetData>
  <mergeCells count="6">
    <mergeCell ref="A2:F2"/>
    <mergeCell ref="D4:E4"/>
    <mergeCell ref="A4:A5"/>
    <mergeCell ref="B4:B5"/>
    <mergeCell ref="C4:C5"/>
    <mergeCell ref="F4:F5"/>
  </mergeCells>
  <pageMargins left="1.25" right="1.25" top="1" bottom="1" header="0.5" footer="0.5"/>
  <pageSetup paperSize="9" firstPageNumber="16" orientation="portrait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I16" sqref="I16"/>
    </sheetView>
  </sheetViews>
  <sheetFormatPr defaultColWidth="9" defaultRowHeight="14.25"/>
  <cols>
    <col min="1" max="1" width="20.625" style="188" customWidth="1"/>
    <col min="2" max="2" width="8.125" style="188" customWidth="1"/>
    <col min="3" max="3" width="9.75" style="188" customWidth="1"/>
    <col min="4" max="4" width="8.75" style="188" customWidth="1"/>
    <col min="5" max="5" width="13.125" style="188" customWidth="1"/>
    <col min="6" max="6" width="15.75" style="188" customWidth="1"/>
    <col min="7" max="16384" width="9" style="188"/>
  </cols>
  <sheetData>
    <row r="1" s="188" customFormat="1" ht="24" customHeight="1" spans="1:2">
      <c r="A1" s="194" t="s">
        <v>111</v>
      </c>
      <c r="B1" s="194"/>
    </row>
    <row r="2" s="188" customFormat="1" ht="29.25" customHeight="1" spans="1:6">
      <c r="A2" s="27" t="s">
        <v>112</v>
      </c>
      <c r="B2" s="27"/>
      <c r="C2" s="27"/>
      <c r="D2" s="27"/>
      <c r="E2" s="27"/>
      <c r="F2" s="27"/>
    </row>
    <row r="3" s="189" customFormat="1" customHeight="1" spans="1:9">
      <c r="A3" s="196"/>
      <c r="B3" s="196"/>
      <c r="C3" s="61"/>
      <c r="D3" s="72"/>
      <c r="E3" s="230"/>
      <c r="F3" s="197" t="s">
        <v>52</v>
      </c>
      <c r="G3" s="231"/>
      <c r="I3" s="234"/>
    </row>
    <row r="4" s="190" customFormat="1" ht="18.75" customHeight="1" spans="1:6">
      <c r="A4" s="54" t="s">
        <v>53</v>
      </c>
      <c r="B4" s="26" t="s">
        <v>54</v>
      </c>
      <c r="C4" s="26" t="s">
        <v>55</v>
      </c>
      <c r="D4" s="26" t="s">
        <v>56</v>
      </c>
      <c r="E4" s="26" t="s">
        <v>57</v>
      </c>
      <c r="F4" s="26" t="s">
        <v>58</v>
      </c>
    </row>
    <row r="5" s="191" customFormat="1" ht="21" customHeight="1" spans="1:6">
      <c r="A5" s="54"/>
      <c r="B5" s="54"/>
      <c r="C5" s="54"/>
      <c r="D5" s="54"/>
      <c r="E5" s="25"/>
      <c r="F5" s="25"/>
    </row>
    <row r="6" s="191" customFormat="1" ht="21" customHeight="1" spans="1:6">
      <c r="A6" s="198" t="s">
        <v>59</v>
      </c>
      <c r="B6" s="199">
        <f>SUM(B7:B20)</f>
        <v>11026</v>
      </c>
      <c r="C6" s="199">
        <f>SUM(C7:C20)</f>
        <v>11080</v>
      </c>
      <c r="D6" s="199">
        <f>SUM(D7:D20)</f>
        <v>12306</v>
      </c>
      <c r="E6" s="210">
        <f t="shared" ref="E6:E23" si="0">D6/C6*100%</f>
        <v>1.11064981949458</v>
      </c>
      <c r="F6" s="210">
        <f t="shared" ref="F6:F16" si="1">(D6-B6)/B6*100%</f>
        <v>0.116089243606022</v>
      </c>
    </row>
    <row r="7" s="192" customFormat="1" ht="21" customHeight="1" spans="1:6">
      <c r="A7" s="201" t="s">
        <v>60</v>
      </c>
      <c r="B7" s="201">
        <v>2916</v>
      </c>
      <c r="C7" s="203">
        <v>4898</v>
      </c>
      <c r="D7" s="202">
        <v>4855</v>
      </c>
      <c r="E7" s="204">
        <f t="shared" si="0"/>
        <v>0.991220906492446</v>
      </c>
      <c r="F7" s="204">
        <f t="shared" si="1"/>
        <v>0.664951989026063</v>
      </c>
    </row>
    <row r="8" s="192" customFormat="1" ht="21" customHeight="1" spans="1:6">
      <c r="A8" s="201" t="s">
        <v>61</v>
      </c>
      <c r="B8" s="201"/>
      <c r="C8" s="205"/>
      <c r="D8" s="202">
        <v>1</v>
      </c>
      <c r="E8" s="204"/>
      <c r="F8" s="204"/>
    </row>
    <row r="9" s="192" customFormat="1" ht="21" customHeight="1" spans="1:6">
      <c r="A9" s="201" t="s">
        <v>62</v>
      </c>
      <c r="B9" s="201">
        <v>116</v>
      </c>
      <c r="C9" s="203">
        <v>295</v>
      </c>
      <c r="D9" s="202">
        <v>272</v>
      </c>
      <c r="E9" s="204">
        <f t="shared" si="0"/>
        <v>0.922033898305085</v>
      </c>
      <c r="F9" s="204">
        <f t="shared" si="1"/>
        <v>1.3448275862069</v>
      </c>
    </row>
    <row r="10" s="192" customFormat="1" ht="21" customHeight="1" spans="1:6">
      <c r="A10" s="201" t="s">
        <v>63</v>
      </c>
      <c r="B10" s="201">
        <v>251</v>
      </c>
      <c r="C10" s="203">
        <v>462</v>
      </c>
      <c r="D10" s="202">
        <v>351</v>
      </c>
      <c r="E10" s="206">
        <f t="shared" si="0"/>
        <v>0.75974025974026</v>
      </c>
      <c r="F10" s="204">
        <f t="shared" si="1"/>
        <v>0.398406374501992</v>
      </c>
    </row>
    <row r="11" s="192" customFormat="1" ht="21" customHeight="1" spans="1:6">
      <c r="A11" s="201" t="s">
        <v>64</v>
      </c>
      <c r="B11" s="201">
        <v>1123</v>
      </c>
      <c r="C11" s="203">
        <v>1216</v>
      </c>
      <c r="D11" s="202">
        <v>2497</v>
      </c>
      <c r="E11" s="204">
        <f t="shared" si="0"/>
        <v>2.05345394736842</v>
      </c>
      <c r="F11" s="204">
        <f t="shared" si="1"/>
        <v>1.22350845948353</v>
      </c>
    </row>
    <row r="12" s="192" customFormat="1" ht="21" customHeight="1" spans="1:6">
      <c r="A12" s="201" t="s">
        <v>65</v>
      </c>
      <c r="B12" s="201">
        <v>477</v>
      </c>
      <c r="C12" s="203">
        <v>649</v>
      </c>
      <c r="D12" s="202">
        <v>1340</v>
      </c>
      <c r="E12" s="204">
        <f t="shared" si="0"/>
        <v>2.06471494607088</v>
      </c>
      <c r="F12" s="204">
        <f t="shared" si="1"/>
        <v>1.80922431865828</v>
      </c>
    </row>
    <row r="13" s="192" customFormat="1" ht="21" customHeight="1" spans="1:6">
      <c r="A13" s="201" t="s">
        <v>66</v>
      </c>
      <c r="B13" s="201">
        <v>110</v>
      </c>
      <c r="C13" s="203">
        <v>271</v>
      </c>
      <c r="D13" s="202">
        <v>136</v>
      </c>
      <c r="E13" s="204">
        <f t="shared" si="0"/>
        <v>0.501845018450184</v>
      </c>
      <c r="F13" s="204">
        <f t="shared" si="1"/>
        <v>0.236363636363636</v>
      </c>
    </row>
    <row r="14" s="192" customFormat="1" ht="21" customHeight="1" spans="1:6">
      <c r="A14" s="201" t="s">
        <v>67</v>
      </c>
      <c r="B14" s="201">
        <v>192</v>
      </c>
      <c r="C14" s="203">
        <v>312</v>
      </c>
      <c r="D14" s="202">
        <v>197</v>
      </c>
      <c r="E14" s="204">
        <f t="shared" si="0"/>
        <v>0.631410256410256</v>
      </c>
      <c r="F14" s="204">
        <f t="shared" si="1"/>
        <v>0.0260416666666667</v>
      </c>
    </row>
    <row r="15" s="192" customFormat="1" ht="21" customHeight="1" spans="1:6">
      <c r="A15" s="201" t="s">
        <v>68</v>
      </c>
      <c r="B15" s="201">
        <v>63</v>
      </c>
      <c r="C15" s="203">
        <v>150</v>
      </c>
      <c r="D15" s="202">
        <v>52</v>
      </c>
      <c r="E15" s="204">
        <f t="shared" si="0"/>
        <v>0.346666666666667</v>
      </c>
      <c r="F15" s="204">
        <f t="shared" si="1"/>
        <v>-0.174603174603175</v>
      </c>
    </row>
    <row r="16" s="192" customFormat="1" ht="21" customHeight="1" spans="1:6">
      <c r="A16" s="201" t="s">
        <v>69</v>
      </c>
      <c r="B16" s="201">
        <v>49</v>
      </c>
      <c r="C16" s="203">
        <v>313</v>
      </c>
      <c r="D16" s="202">
        <v>68</v>
      </c>
      <c r="E16" s="204">
        <f t="shared" si="0"/>
        <v>0.217252396166134</v>
      </c>
      <c r="F16" s="204">
        <f t="shared" si="1"/>
        <v>0.387755102040816</v>
      </c>
    </row>
    <row r="17" s="192" customFormat="1" ht="21" customHeight="1" spans="1:6">
      <c r="A17" s="207" t="s">
        <v>70</v>
      </c>
      <c r="B17" s="207"/>
      <c r="C17" s="203">
        <v>20</v>
      </c>
      <c r="D17" s="202">
        <v>1</v>
      </c>
      <c r="E17" s="206">
        <f t="shared" si="0"/>
        <v>0.05</v>
      </c>
      <c r="F17" s="204"/>
    </row>
    <row r="18" s="192" customFormat="1" ht="21" customHeight="1" spans="1:6">
      <c r="A18" s="201" t="s">
        <v>71</v>
      </c>
      <c r="B18" s="201">
        <v>351</v>
      </c>
      <c r="C18" s="203">
        <v>575</v>
      </c>
      <c r="D18" s="202">
        <v>385</v>
      </c>
      <c r="E18" s="206">
        <f t="shared" si="0"/>
        <v>0.669565217391304</v>
      </c>
      <c r="F18" s="204">
        <f t="shared" ref="F18:F25" si="2">(D18-B18)/B18*100%</f>
        <v>0.0968660968660969</v>
      </c>
    </row>
    <row r="19" s="192" customFormat="1" ht="21" customHeight="1" spans="1:6">
      <c r="A19" s="201" t="s">
        <v>72</v>
      </c>
      <c r="B19" s="201">
        <v>3</v>
      </c>
      <c r="C19" s="203">
        <v>304</v>
      </c>
      <c r="D19" s="202">
        <v>10</v>
      </c>
      <c r="E19" s="204">
        <f t="shared" si="0"/>
        <v>0.0328947368421053</v>
      </c>
      <c r="F19" s="204">
        <f t="shared" si="2"/>
        <v>2.33333333333333</v>
      </c>
    </row>
    <row r="20" s="192" customFormat="1" ht="21" customHeight="1" spans="1:6">
      <c r="A20" s="201" t="s">
        <v>73</v>
      </c>
      <c r="B20" s="201">
        <v>5375</v>
      </c>
      <c r="C20" s="203">
        <v>1615</v>
      </c>
      <c r="D20" s="202">
        <v>2141</v>
      </c>
      <c r="E20" s="204">
        <f t="shared" si="0"/>
        <v>1.32569659442724</v>
      </c>
      <c r="F20" s="204">
        <f t="shared" si="2"/>
        <v>-0.601674418604651</v>
      </c>
    </row>
    <row r="21" s="191" customFormat="1" ht="21" customHeight="1" spans="1:6">
      <c r="A21" s="208" t="s">
        <v>74</v>
      </c>
      <c r="B21" s="209">
        <f>SUM(B22:B27)</f>
        <v>4695</v>
      </c>
      <c r="C21" s="209">
        <f>SUM(C22:C27)</f>
        <v>5970</v>
      </c>
      <c r="D21" s="209">
        <f>SUM(D22:D27)</f>
        <v>4853</v>
      </c>
      <c r="E21" s="210">
        <f t="shared" si="0"/>
        <v>0.812897822445561</v>
      </c>
      <c r="F21" s="210">
        <f t="shared" si="2"/>
        <v>0.0336528221512247</v>
      </c>
    </row>
    <row r="22" s="192" customFormat="1" ht="20.25" customHeight="1" spans="1:6">
      <c r="A22" s="211" t="s">
        <v>75</v>
      </c>
      <c r="B22" s="201">
        <v>427</v>
      </c>
      <c r="C22" s="203">
        <v>420</v>
      </c>
      <c r="D22" s="202">
        <v>689</v>
      </c>
      <c r="E22" s="206">
        <f t="shared" si="0"/>
        <v>1.64047619047619</v>
      </c>
      <c r="F22" s="204">
        <f t="shared" si="2"/>
        <v>0.613583138173302</v>
      </c>
    </row>
    <row r="23" s="192" customFormat="1" ht="20.25" customHeight="1" spans="1:6">
      <c r="A23" s="211" t="s">
        <v>76</v>
      </c>
      <c r="B23" s="201">
        <v>920</v>
      </c>
      <c r="C23" s="203">
        <v>1250</v>
      </c>
      <c r="D23" s="202">
        <v>329</v>
      </c>
      <c r="E23" s="206">
        <f t="shared" si="0"/>
        <v>0.2632</v>
      </c>
      <c r="F23" s="204">
        <f t="shared" si="2"/>
        <v>-0.642391304347826</v>
      </c>
    </row>
    <row r="24" s="192" customFormat="1" ht="20.25" customHeight="1" spans="1:6">
      <c r="A24" s="211" t="s">
        <v>77</v>
      </c>
      <c r="B24" s="201">
        <v>227</v>
      </c>
      <c r="C24" s="203"/>
      <c r="D24" s="202">
        <v>404</v>
      </c>
      <c r="E24" s="204"/>
      <c r="F24" s="206">
        <f t="shared" si="2"/>
        <v>0.779735682819383</v>
      </c>
    </row>
    <row r="25" s="192" customFormat="1" ht="33" customHeight="1" spans="1:6">
      <c r="A25" s="212" t="s">
        <v>78</v>
      </c>
      <c r="B25" s="201">
        <v>378</v>
      </c>
      <c r="C25" s="232"/>
      <c r="D25" s="202">
        <v>760</v>
      </c>
      <c r="E25" s="204"/>
      <c r="F25" s="204">
        <f t="shared" si="2"/>
        <v>1.01058201058201</v>
      </c>
    </row>
    <row r="26" s="188" customFormat="1" ht="23.25" customHeight="1" spans="1:6">
      <c r="A26" s="211" t="s">
        <v>79</v>
      </c>
      <c r="B26" s="201"/>
      <c r="C26" s="213">
        <v>3000</v>
      </c>
      <c r="D26" s="202">
        <v>2671</v>
      </c>
      <c r="E26" s="206">
        <f>D26/C26*100%</f>
        <v>0.890333333333333</v>
      </c>
      <c r="F26" s="204"/>
    </row>
    <row r="27" s="188" customFormat="1" ht="23.25" customHeight="1" spans="1:6">
      <c r="A27" s="211" t="s">
        <v>80</v>
      </c>
      <c r="B27" s="201">
        <v>2743</v>
      </c>
      <c r="C27" s="203">
        <v>1300</v>
      </c>
      <c r="D27" s="202"/>
      <c r="E27" s="204"/>
      <c r="F27" s="206">
        <f>(D27-B27)/B27*100%</f>
        <v>-1</v>
      </c>
    </row>
    <row r="28" s="193" customFormat="1" ht="36.75" customHeight="1" spans="1:6">
      <c r="A28" s="214" t="s">
        <v>81</v>
      </c>
      <c r="B28" s="209">
        <f>B6+B21</f>
        <v>15721</v>
      </c>
      <c r="C28" s="209">
        <f>C6+C21</f>
        <v>17050</v>
      </c>
      <c r="D28" s="209">
        <f>D6+D21</f>
        <v>17159</v>
      </c>
      <c r="E28" s="210">
        <f>D28/C28*100%</f>
        <v>1.00639296187683</v>
      </c>
      <c r="F28" s="233">
        <v>0.09</v>
      </c>
    </row>
    <row r="31" s="188" customFormat="1" customHeight="1"/>
    <row r="32" s="188" customFormat="1" customHeight="1"/>
    <row r="33" s="188" customFormat="1" customHeight="1"/>
    <row r="34" s="188" customFormat="1" customHeight="1"/>
    <row r="35" s="188" customFormat="1" customHeight="1"/>
    <row r="36" s="188" customFormat="1" customHeight="1"/>
    <row r="37" s="188" customFormat="1" customHeight="1"/>
    <row r="38" s="188" customFormat="1" customHeight="1"/>
    <row r="39" s="188" customFormat="1" customHeight="1"/>
    <row r="40" s="188" customFormat="1" customHeight="1"/>
    <row r="41" s="188" customFormat="1" customHeight="1"/>
    <row r="42" s="188" customFormat="1" customHeight="1"/>
    <row r="43" s="188" customFormat="1" customHeight="1"/>
    <row r="44" s="188" customFormat="1" customHeight="1"/>
    <row r="45" s="188" customFormat="1" customHeight="1"/>
    <row r="46" s="188" customFormat="1" customHeight="1"/>
    <row r="47" s="188" customFormat="1" customHeight="1"/>
    <row r="48" s="188" customFormat="1" customHeight="1"/>
    <row r="49" s="188" customFormat="1" customHeight="1"/>
    <row r="50" s="188" customFormat="1" customHeight="1"/>
    <row r="51" s="188" customFormat="1" customHeight="1"/>
    <row r="52" s="188" customFormat="1" customHeight="1"/>
    <row r="53" s="188" customFormat="1" customHeight="1"/>
    <row r="54" s="188" customFormat="1" customHeight="1"/>
    <row r="55" s="188" customFormat="1" customHeight="1"/>
    <row r="56" s="188" customFormat="1" customHeight="1"/>
    <row r="57" s="188" customFormat="1" customHeight="1"/>
    <row r="58" s="188" customFormat="1" customHeight="1"/>
    <row r="59" s="188" customFormat="1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3" sqref="I23"/>
    </sheetView>
  </sheetViews>
  <sheetFormatPr defaultColWidth="9" defaultRowHeight="13.5"/>
  <cols>
    <col min="1" max="1" width="27.625" style="19" customWidth="1"/>
    <col min="2" max="2" width="8.375" style="19" customWidth="1"/>
    <col min="3" max="3" width="8.5" style="19" customWidth="1"/>
    <col min="4" max="4" width="10.25" style="19" customWidth="1"/>
    <col min="5" max="5" width="11.375" style="19" customWidth="1"/>
    <col min="6" max="6" width="9.75" style="19" customWidth="1"/>
    <col min="7" max="16384" width="9" style="19"/>
  </cols>
  <sheetData>
    <row r="1" s="188" customFormat="1" ht="21" customHeight="1" spans="1:2">
      <c r="A1" s="194" t="s">
        <v>113</v>
      </c>
      <c r="B1" s="193"/>
    </row>
    <row r="2" s="19" customFormat="1" ht="30.75" customHeight="1" spans="1:7">
      <c r="A2" s="27" t="s">
        <v>114</v>
      </c>
      <c r="B2" s="27"/>
      <c r="C2" s="27"/>
      <c r="D2" s="27"/>
      <c r="E2" s="27"/>
      <c r="F2" s="27"/>
      <c r="G2" s="217"/>
    </row>
    <row r="3" s="19" customFormat="1" ht="20.25" customHeight="1" spans="4:9">
      <c r="D3" s="72"/>
      <c r="F3" s="197" t="s">
        <v>52</v>
      </c>
      <c r="I3" s="72"/>
    </row>
    <row r="4" s="19" customFormat="1" ht="29.25" customHeight="1" spans="1:6">
      <c r="A4" s="54" t="s">
        <v>53</v>
      </c>
      <c r="B4" s="26" t="s">
        <v>84</v>
      </c>
      <c r="C4" s="26" t="s">
        <v>85</v>
      </c>
      <c r="D4" s="26" t="s">
        <v>86</v>
      </c>
      <c r="E4" s="25"/>
      <c r="F4" s="25" t="s">
        <v>87</v>
      </c>
    </row>
    <row r="5" s="19" customFormat="1" ht="21.75" customHeight="1" spans="1:6">
      <c r="A5" s="54"/>
      <c r="B5" s="25"/>
      <c r="C5" s="25"/>
      <c r="D5" s="54" t="s">
        <v>88</v>
      </c>
      <c r="E5" s="54" t="s">
        <v>89</v>
      </c>
      <c r="F5" s="25"/>
    </row>
    <row r="6" s="19" customFormat="1" ht="24" customHeight="1" spans="1:6">
      <c r="A6" s="218" t="s">
        <v>90</v>
      </c>
      <c r="B6" s="99">
        <v>18958</v>
      </c>
      <c r="C6" s="99">
        <v>18703</v>
      </c>
      <c r="D6" s="219">
        <f t="shared" ref="D6:D21" si="0">C6-B6</f>
        <v>-255</v>
      </c>
      <c r="E6" s="220">
        <f t="shared" ref="E6:E21" si="1">D6/B6</f>
        <v>-0.0134507859478848</v>
      </c>
      <c r="F6" s="221"/>
    </row>
    <row r="7" s="19" customFormat="1" ht="24" customHeight="1" spans="1:6">
      <c r="A7" s="218" t="s">
        <v>91</v>
      </c>
      <c r="B7" s="99">
        <v>6767</v>
      </c>
      <c r="C7" s="99">
        <v>5315</v>
      </c>
      <c r="D7" s="219">
        <f t="shared" si="0"/>
        <v>-1452</v>
      </c>
      <c r="E7" s="220">
        <f t="shared" si="1"/>
        <v>-0.214570710802424</v>
      </c>
      <c r="F7" s="221"/>
    </row>
    <row r="8" s="19" customFormat="1" ht="24" customHeight="1" spans="1:6">
      <c r="A8" s="218" t="s">
        <v>92</v>
      </c>
      <c r="B8" s="99">
        <v>36971</v>
      </c>
      <c r="C8" s="99">
        <v>34007</v>
      </c>
      <c r="D8" s="219">
        <f t="shared" si="0"/>
        <v>-2964</v>
      </c>
      <c r="E8" s="222">
        <f t="shared" si="1"/>
        <v>-0.0801709447945687</v>
      </c>
      <c r="F8" s="221"/>
    </row>
    <row r="9" s="19" customFormat="1" ht="24" customHeight="1" spans="1:6">
      <c r="A9" s="218" t="s">
        <v>93</v>
      </c>
      <c r="B9" s="99">
        <v>564</v>
      </c>
      <c r="C9" s="99">
        <v>129</v>
      </c>
      <c r="D9" s="219">
        <f t="shared" si="0"/>
        <v>-435</v>
      </c>
      <c r="E9" s="220">
        <f t="shared" si="1"/>
        <v>-0.771276595744681</v>
      </c>
      <c r="F9" s="221"/>
    </row>
    <row r="10" s="19" customFormat="1" ht="24" customHeight="1" spans="1:6">
      <c r="A10" s="218" t="s">
        <v>94</v>
      </c>
      <c r="B10" s="99">
        <v>2182</v>
      </c>
      <c r="C10" s="99">
        <v>1898</v>
      </c>
      <c r="D10" s="219">
        <f t="shared" si="0"/>
        <v>-284</v>
      </c>
      <c r="E10" s="222">
        <f t="shared" si="1"/>
        <v>-0.130155820348304</v>
      </c>
      <c r="F10" s="221"/>
    </row>
    <row r="11" s="19" customFormat="1" ht="24" customHeight="1" spans="1:6">
      <c r="A11" s="218" t="s">
        <v>95</v>
      </c>
      <c r="B11" s="99">
        <v>16909</v>
      </c>
      <c r="C11" s="99">
        <v>34498</v>
      </c>
      <c r="D11" s="219">
        <f t="shared" si="0"/>
        <v>17589</v>
      </c>
      <c r="E11" s="222">
        <f t="shared" si="1"/>
        <v>1.04021526997457</v>
      </c>
      <c r="F11" s="221"/>
    </row>
    <row r="12" s="19" customFormat="1" ht="24" customHeight="1" spans="1:6">
      <c r="A12" s="223" t="s">
        <v>96</v>
      </c>
      <c r="B12" s="99">
        <v>9603</v>
      </c>
      <c r="C12" s="99">
        <v>11538</v>
      </c>
      <c r="D12" s="219">
        <f t="shared" si="0"/>
        <v>1935</v>
      </c>
      <c r="E12" s="220">
        <f t="shared" si="1"/>
        <v>0.201499531396439</v>
      </c>
      <c r="F12" s="221"/>
    </row>
    <row r="13" s="19" customFormat="1" ht="24" customHeight="1" spans="1:6">
      <c r="A13" s="218" t="s">
        <v>97</v>
      </c>
      <c r="B13" s="99">
        <v>14000</v>
      </c>
      <c r="C13" s="99">
        <v>3214</v>
      </c>
      <c r="D13" s="219">
        <f t="shared" si="0"/>
        <v>-10786</v>
      </c>
      <c r="E13" s="222">
        <f t="shared" si="1"/>
        <v>-0.770428571428571</v>
      </c>
      <c r="F13" s="221"/>
    </row>
    <row r="14" s="19" customFormat="1" ht="24" customHeight="1" spans="1:6">
      <c r="A14" s="218" t="s">
        <v>98</v>
      </c>
      <c r="B14" s="99">
        <v>3144</v>
      </c>
      <c r="C14" s="99">
        <v>2927</v>
      </c>
      <c r="D14" s="219">
        <f t="shared" si="0"/>
        <v>-217</v>
      </c>
      <c r="E14" s="220">
        <f t="shared" si="1"/>
        <v>-0.0690203562340967</v>
      </c>
      <c r="F14" s="221"/>
    </row>
    <row r="15" s="19" customFormat="1" ht="24" customHeight="1" spans="1:6">
      <c r="A15" s="218" t="s">
        <v>99</v>
      </c>
      <c r="B15" s="99">
        <v>34167</v>
      </c>
      <c r="C15" s="99">
        <v>41310</v>
      </c>
      <c r="D15" s="219">
        <f t="shared" si="0"/>
        <v>7143</v>
      </c>
      <c r="E15" s="220">
        <f t="shared" si="1"/>
        <v>0.209061375010975</v>
      </c>
      <c r="F15" s="221"/>
    </row>
    <row r="16" s="19" customFormat="1" ht="24" customHeight="1" spans="1:6">
      <c r="A16" s="218" t="s">
        <v>100</v>
      </c>
      <c r="B16" s="99">
        <v>1844</v>
      </c>
      <c r="C16" s="99">
        <v>4481</v>
      </c>
      <c r="D16" s="219">
        <f t="shared" si="0"/>
        <v>2637</v>
      </c>
      <c r="E16" s="222">
        <f t="shared" si="1"/>
        <v>1.43004338394794</v>
      </c>
      <c r="F16" s="221"/>
    </row>
    <row r="17" s="19" customFormat="1" ht="24" customHeight="1" spans="1:6">
      <c r="A17" s="218" t="s">
        <v>101</v>
      </c>
      <c r="B17" s="99">
        <v>453</v>
      </c>
      <c r="C17" s="99">
        <v>599</v>
      </c>
      <c r="D17" s="219">
        <f t="shared" si="0"/>
        <v>146</v>
      </c>
      <c r="E17" s="220">
        <f t="shared" si="1"/>
        <v>0.322295805739514</v>
      </c>
      <c r="F17" s="221"/>
    </row>
    <row r="18" s="19" customFormat="1" ht="24" customHeight="1" spans="1:6">
      <c r="A18" s="218" t="s">
        <v>102</v>
      </c>
      <c r="B18" s="99">
        <v>659</v>
      </c>
      <c r="C18" s="99">
        <v>187</v>
      </c>
      <c r="D18" s="219">
        <f t="shared" si="0"/>
        <v>-472</v>
      </c>
      <c r="E18" s="220">
        <f t="shared" si="1"/>
        <v>-0.716236722306525</v>
      </c>
      <c r="F18" s="221"/>
    </row>
    <row r="19" s="19" customFormat="1" ht="24" customHeight="1" spans="1:6">
      <c r="A19" s="218" t="s">
        <v>103</v>
      </c>
      <c r="B19" s="99">
        <v>2094</v>
      </c>
      <c r="C19" s="99">
        <v>1823</v>
      </c>
      <c r="D19" s="219">
        <f t="shared" si="0"/>
        <v>-271</v>
      </c>
      <c r="E19" s="220">
        <f t="shared" si="1"/>
        <v>-0.129417382999045</v>
      </c>
      <c r="F19" s="221"/>
    </row>
    <row r="20" s="19" customFormat="1" ht="24" customHeight="1" spans="1:6">
      <c r="A20" s="218" t="s">
        <v>104</v>
      </c>
      <c r="B20" s="99">
        <v>2476</v>
      </c>
      <c r="C20" s="99">
        <v>5638</v>
      </c>
      <c r="D20" s="219">
        <f t="shared" si="0"/>
        <v>3162</v>
      </c>
      <c r="E20" s="220">
        <f t="shared" si="1"/>
        <v>1.27705977382876</v>
      </c>
      <c r="F20" s="221"/>
    </row>
    <row r="21" s="19" customFormat="1" ht="24" customHeight="1" spans="1:6">
      <c r="A21" s="218" t="s">
        <v>105</v>
      </c>
      <c r="B21" s="99">
        <v>318</v>
      </c>
      <c r="C21" s="99">
        <v>1978</v>
      </c>
      <c r="D21" s="219">
        <f t="shared" si="0"/>
        <v>1660</v>
      </c>
      <c r="E21" s="222">
        <f t="shared" si="1"/>
        <v>5.22012578616352</v>
      </c>
      <c r="F21" s="221"/>
    </row>
    <row r="22" s="19" customFormat="1" ht="24" customHeight="1" spans="1:6">
      <c r="A22" s="218" t="s">
        <v>106</v>
      </c>
      <c r="B22" s="224"/>
      <c r="C22" s="224"/>
      <c r="D22" s="219"/>
      <c r="E22" s="225"/>
      <c r="F22" s="221"/>
    </row>
    <row r="23" s="19" customFormat="1" ht="24" customHeight="1" spans="1:6">
      <c r="A23" s="218" t="s">
        <v>107</v>
      </c>
      <c r="B23" s="99">
        <v>90</v>
      </c>
      <c r="C23" s="99">
        <v>120</v>
      </c>
      <c r="D23" s="219">
        <f t="shared" ref="D23:D26" si="2">C23-B23</f>
        <v>30</v>
      </c>
      <c r="E23" s="220">
        <f t="shared" ref="E23:E26" si="3">D23/B23</f>
        <v>0.333333333333333</v>
      </c>
      <c r="F23" s="221"/>
    </row>
    <row r="24" s="19" customFormat="1" ht="24" customHeight="1" spans="1:6">
      <c r="A24" s="218" t="s">
        <v>108</v>
      </c>
      <c r="B24" s="99">
        <v>402</v>
      </c>
      <c r="C24" s="99">
        <v>842</v>
      </c>
      <c r="D24" s="219">
        <f t="shared" si="2"/>
        <v>440</v>
      </c>
      <c r="E24" s="220">
        <f t="shared" si="3"/>
        <v>1.09452736318408</v>
      </c>
      <c r="F24" s="221"/>
    </row>
    <row r="25" s="19" customFormat="1" ht="24" customHeight="1" spans="1:6">
      <c r="A25" s="218" t="s">
        <v>109</v>
      </c>
      <c r="B25" s="99">
        <v>11</v>
      </c>
      <c r="C25" s="99">
        <v>11</v>
      </c>
      <c r="D25" s="219"/>
      <c r="E25" s="225"/>
      <c r="F25" s="221"/>
    </row>
    <row r="26" s="19" customFormat="1" ht="24" customHeight="1" spans="1:6">
      <c r="A26" s="54" t="s">
        <v>110</v>
      </c>
      <c r="B26" s="226">
        <f>SUM(B6:B25)</f>
        <v>151612</v>
      </c>
      <c r="C26" s="227">
        <f>SUM(C6:C25)</f>
        <v>169218</v>
      </c>
      <c r="D26" s="227">
        <f t="shared" si="2"/>
        <v>17606</v>
      </c>
      <c r="E26" s="228">
        <f t="shared" si="3"/>
        <v>0.116125372661795</v>
      </c>
      <c r="F26" s="229"/>
    </row>
  </sheetData>
  <mergeCells count="6">
    <mergeCell ref="A2:F2"/>
    <mergeCell ref="D4:E4"/>
    <mergeCell ref="A4:A5"/>
    <mergeCell ref="B4:B5"/>
    <mergeCell ref="C4:C5"/>
    <mergeCell ref="F4:F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A2" sqref="A2:D2"/>
    </sheetView>
  </sheetViews>
  <sheetFormatPr defaultColWidth="9" defaultRowHeight="14.25" outlineLevelCol="5"/>
  <cols>
    <col min="1" max="1" width="25.75" style="188" customWidth="1"/>
    <col min="2" max="2" width="13.5" style="188" customWidth="1"/>
    <col min="3" max="3" width="17.375" style="188" customWidth="1"/>
    <col min="4" max="4" width="16.625" style="188" customWidth="1"/>
    <col min="5" max="16384" width="9" style="188"/>
  </cols>
  <sheetData>
    <row r="1" s="188" customFormat="1" ht="24" customHeight="1" spans="1:2">
      <c r="A1" s="194" t="s">
        <v>115</v>
      </c>
      <c r="B1" s="194"/>
    </row>
    <row r="2" s="188" customFormat="1" ht="29.25" customHeight="1" spans="1:6">
      <c r="A2" s="27" t="s">
        <v>116</v>
      </c>
      <c r="B2" s="27"/>
      <c r="C2" s="27"/>
      <c r="D2" s="27"/>
      <c r="E2" s="195"/>
      <c r="F2" s="195"/>
    </row>
    <row r="3" s="189" customFormat="1" customHeight="1" spans="1:4">
      <c r="A3" s="196"/>
      <c r="B3" s="196"/>
      <c r="C3" s="61"/>
      <c r="D3" s="197" t="s">
        <v>52</v>
      </c>
    </row>
    <row r="4" s="190" customFormat="1" ht="18.75" customHeight="1" spans="1:4">
      <c r="A4" s="54" t="s">
        <v>53</v>
      </c>
      <c r="B4" s="26" t="s">
        <v>117</v>
      </c>
      <c r="C4" s="26" t="s">
        <v>118</v>
      </c>
      <c r="D4" s="26" t="s">
        <v>119</v>
      </c>
    </row>
    <row r="5" s="191" customFormat="1" ht="17.25" customHeight="1" spans="1:4">
      <c r="A5" s="54"/>
      <c r="B5" s="54"/>
      <c r="C5" s="54"/>
      <c r="D5" s="25"/>
    </row>
    <row r="6" s="191" customFormat="1" ht="21" customHeight="1" spans="1:4">
      <c r="A6" s="198" t="s">
        <v>59</v>
      </c>
      <c r="B6" s="199">
        <f>SUM(B7:B20)</f>
        <v>12306</v>
      </c>
      <c r="C6" s="199">
        <f>SUM(C7:C20)</f>
        <v>13500</v>
      </c>
      <c r="D6" s="200">
        <f t="shared" ref="D6:D26" si="0">(C6-B6)/B6*100%</f>
        <v>0.0970258410531448</v>
      </c>
    </row>
    <row r="7" s="192" customFormat="1" ht="18.75" customHeight="1" spans="1:4">
      <c r="A7" s="201" t="s">
        <v>60</v>
      </c>
      <c r="B7" s="202">
        <v>4855</v>
      </c>
      <c r="C7" s="203">
        <v>7500</v>
      </c>
      <c r="D7" s="204">
        <f t="shared" si="0"/>
        <v>0.544799176107106</v>
      </c>
    </row>
    <row r="8" s="192" customFormat="1" ht="18.75" customHeight="1" spans="1:4">
      <c r="A8" s="201" t="s">
        <v>61</v>
      </c>
      <c r="B8" s="202">
        <v>1</v>
      </c>
      <c r="C8" s="205"/>
      <c r="D8" s="206">
        <f t="shared" si="0"/>
        <v>-1</v>
      </c>
    </row>
    <row r="9" s="192" customFormat="1" ht="18.75" customHeight="1" spans="1:4">
      <c r="A9" s="201" t="s">
        <v>62</v>
      </c>
      <c r="B9" s="202">
        <v>272</v>
      </c>
      <c r="C9" s="203">
        <v>297</v>
      </c>
      <c r="D9" s="204">
        <f t="shared" si="0"/>
        <v>0.0919117647058824</v>
      </c>
    </row>
    <row r="10" s="192" customFormat="1" ht="18.75" customHeight="1" spans="1:4">
      <c r="A10" s="201" t="s">
        <v>63</v>
      </c>
      <c r="B10" s="202">
        <v>351</v>
      </c>
      <c r="C10" s="203">
        <v>353</v>
      </c>
      <c r="D10" s="204">
        <f t="shared" si="0"/>
        <v>0.0056980056980057</v>
      </c>
    </row>
    <row r="11" s="192" customFormat="1" ht="18.75" customHeight="1" spans="1:4">
      <c r="A11" s="201" t="s">
        <v>64</v>
      </c>
      <c r="B11" s="202">
        <v>2497</v>
      </c>
      <c r="C11" s="203">
        <v>2577</v>
      </c>
      <c r="D11" s="204">
        <f t="shared" si="0"/>
        <v>0.0320384461353624</v>
      </c>
    </row>
    <row r="12" s="192" customFormat="1" ht="18.75" customHeight="1" spans="1:4">
      <c r="A12" s="201" t="s">
        <v>65</v>
      </c>
      <c r="B12" s="202">
        <v>1340</v>
      </c>
      <c r="C12" s="203">
        <v>1434</v>
      </c>
      <c r="D12" s="206">
        <f t="shared" si="0"/>
        <v>0.0701492537313433</v>
      </c>
    </row>
    <row r="13" s="192" customFormat="1" ht="18.75" customHeight="1" spans="1:4">
      <c r="A13" s="201" t="s">
        <v>66</v>
      </c>
      <c r="B13" s="202">
        <v>136</v>
      </c>
      <c r="C13" s="203">
        <v>149</v>
      </c>
      <c r="D13" s="204">
        <f t="shared" si="0"/>
        <v>0.0955882352941176</v>
      </c>
    </row>
    <row r="14" s="192" customFormat="1" ht="18.75" customHeight="1" spans="1:4">
      <c r="A14" s="201" t="s">
        <v>67</v>
      </c>
      <c r="B14" s="202">
        <v>197</v>
      </c>
      <c r="C14" s="203">
        <v>218</v>
      </c>
      <c r="D14" s="204">
        <f t="shared" si="0"/>
        <v>0.106598984771574</v>
      </c>
    </row>
    <row r="15" s="192" customFormat="1" ht="18.75" customHeight="1" spans="1:4">
      <c r="A15" s="201" t="s">
        <v>68</v>
      </c>
      <c r="B15" s="202">
        <v>52</v>
      </c>
      <c r="C15" s="203">
        <v>59</v>
      </c>
      <c r="D15" s="204">
        <f t="shared" si="0"/>
        <v>0.134615384615385</v>
      </c>
    </row>
    <row r="16" s="192" customFormat="1" ht="18.75" customHeight="1" spans="1:4">
      <c r="A16" s="201" t="s">
        <v>69</v>
      </c>
      <c r="B16" s="202">
        <v>68</v>
      </c>
      <c r="C16" s="203">
        <v>73</v>
      </c>
      <c r="D16" s="204">
        <f t="shared" si="0"/>
        <v>0.0735294117647059</v>
      </c>
    </row>
    <row r="17" s="192" customFormat="1" ht="18.75" customHeight="1" spans="1:4">
      <c r="A17" s="207" t="s">
        <v>70</v>
      </c>
      <c r="B17" s="202">
        <v>1</v>
      </c>
      <c r="C17" s="203">
        <v>3</v>
      </c>
      <c r="D17" s="206">
        <f t="shared" si="0"/>
        <v>2</v>
      </c>
    </row>
    <row r="18" s="192" customFormat="1" ht="18.75" customHeight="1" spans="1:4">
      <c r="A18" s="201" t="s">
        <v>71</v>
      </c>
      <c r="B18" s="202">
        <v>385</v>
      </c>
      <c r="C18" s="203">
        <v>425</v>
      </c>
      <c r="D18" s="204">
        <f t="shared" si="0"/>
        <v>0.103896103896104</v>
      </c>
    </row>
    <row r="19" s="192" customFormat="1" ht="18.75" customHeight="1" spans="1:4">
      <c r="A19" s="201" t="s">
        <v>72</v>
      </c>
      <c r="B19" s="202">
        <v>10</v>
      </c>
      <c r="C19" s="203">
        <v>12</v>
      </c>
      <c r="D19" s="206">
        <f t="shared" si="0"/>
        <v>0.2</v>
      </c>
    </row>
    <row r="20" s="192" customFormat="1" ht="18.75" customHeight="1" spans="1:4">
      <c r="A20" s="201" t="s">
        <v>73</v>
      </c>
      <c r="B20" s="202">
        <v>2141</v>
      </c>
      <c r="C20" s="203">
        <v>400</v>
      </c>
      <c r="D20" s="204">
        <f t="shared" si="0"/>
        <v>-0.81317141522653</v>
      </c>
    </row>
    <row r="21" s="191" customFormat="1" ht="21" customHeight="1" spans="1:4">
      <c r="A21" s="208" t="s">
        <v>74</v>
      </c>
      <c r="B21" s="209">
        <f>SUM(B22:B27)</f>
        <v>4853</v>
      </c>
      <c r="C21" s="209">
        <f>SUM(C22:C27)</f>
        <v>5200</v>
      </c>
      <c r="D21" s="210">
        <f t="shared" si="0"/>
        <v>0.0715021636101381</v>
      </c>
    </row>
    <row r="22" s="192" customFormat="1" ht="20.25" customHeight="1" spans="1:4">
      <c r="A22" s="211" t="s">
        <v>75</v>
      </c>
      <c r="B22" s="202">
        <v>689</v>
      </c>
      <c r="C22" s="203">
        <v>772</v>
      </c>
      <c r="D22" s="206">
        <f t="shared" si="0"/>
        <v>0.120464441219158</v>
      </c>
    </row>
    <row r="23" s="192" customFormat="1" ht="20.25" customHeight="1" spans="1:4">
      <c r="A23" s="211" t="s">
        <v>76</v>
      </c>
      <c r="B23" s="202">
        <v>329</v>
      </c>
      <c r="C23" s="203">
        <v>553</v>
      </c>
      <c r="D23" s="204">
        <f t="shared" si="0"/>
        <v>0.680851063829787</v>
      </c>
    </row>
    <row r="24" s="192" customFormat="1" ht="20.25" customHeight="1" spans="1:4">
      <c r="A24" s="211" t="s">
        <v>77</v>
      </c>
      <c r="B24" s="202">
        <v>404</v>
      </c>
      <c r="C24" s="203">
        <v>475</v>
      </c>
      <c r="D24" s="206">
        <f t="shared" si="0"/>
        <v>0.175742574257426</v>
      </c>
    </row>
    <row r="25" s="192" customFormat="1" ht="33" customHeight="1" spans="1:4">
      <c r="A25" s="212" t="s">
        <v>78</v>
      </c>
      <c r="B25" s="202">
        <v>760</v>
      </c>
      <c r="C25" s="202">
        <v>400</v>
      </c>
      <c r="D25" s="204">
        <f t="shared" si="0"/>
        <v>-0.473684210526316</v>
      </c>
    </row>
    <row r="26" s="188" customFormat="1" ht="23.25" customHeight="1" spans="1:4">
      <c r="A26" s="211" t="s">
        <v>79</v>
      </c>
      <c r="B26" s="202">
        <v>2671</v>
      </c>
      <c r="C26" s="213">
        <v>3000</v>
      </c>
      <c r="D26" s="204">
        <f t="shared" si="0"/>
        <v>0.123174840883564</v>
      </c>
    </row>
    <row r="27" s="188" customFormat="1" ht="23.25" customHeight="1" spans="1:4">
      <c r="A27" s="211" t="s">
        <v>80</v>
      </c>
      <c r="B27" s="202"/>
      <c r="C27" s="203"/>
      <c r="D27" s="204"/>
    </row>
    <row r="28" s="193" customFormat="1" ht="21.75" customHeight="1" spans="1:4">
      <c r="A28" s="214" t="s">
        <v>81</v>
      </c>
      <c r="B28" s="209">
        <f>B6+B21</f>
        <v>17159</v>
      </c>
      <c r="C28" s="209">
        <f>C6+C21</f>
        <v>18700</v>
      </c>
      <c r="D28" s="200">
        <f>(C28-B28)/B28*100%</f>
        <v>0.0898070983157527</v>
      </c>
    </row>
    <row r="29" s="188" customFormat="1" ht="21.75" customHeight="1" spans="1:4">
      <c r="A29" s="198" t="s">
        <v>120</v>
      </c>
      <c r="B29" s="215"/>
      <c r="C29" s="209">
        <v>128792</v>
      </c>
      <c r="D29" s="216"/>
    </row>
    <row r="30" s="188" customFormat="1" ht="21.75" customHeight="1" spans="1:4">
      <c r="A30" s="214" t="s">
        <v>121</v>
      </c>
      <c r="B30" s="215"/>
      <c r="C30" s="209">
        <f>C28+C29</f>
        <v>147492</v>
      </c>
      <c r="D30" s="216"/>
    </row>
    <row r="31" s="188" customFormat="1" customHeight="1"/>
    <row r="32" s="188" customFormat="1" customHeight="1"/>
    <row r="33" s="188" customFormat="1" customHeight="1"/>
    <row r="34" s="188" customFormat="1" customHeight="1"/>
    <row r="35" s="188" customFormat="1" customHeight="1"/>
    <row r="36" s="188" customFormat="1" customHeight="1"/>
    <row r="37" s="188" customFormat="1" customHeight="1"/>
    <row r="38" s="188" customFormat="1" customHeight="1"/>
    <row r="39" s="188" customFormat="1" customHeight="1"/>
    <row r="40" s="188" customFormat="1" customHeight="1"/>
    <row r="41" s="188" customFormat="1" customHeight="1"/>
    <row r="42" s="188" customFormat="1" customHeight="1"/>
    <row r="43" s="188" customFormat="1" customHeight="1"/>
    <row r="44" s="188" customFormat="1" customHeight="1"/>
    <row r="45" s="188" customFormat="1" customHeight="1"/>
    <row r="46" s="188" customFormat="1" customHeight="1"/>
    <row r="47" s="188" customFormat="1" customHeight="1"/>
    <row r="48" s="188" customFormat="1" customHeight="1"/>
    <row r="49" s="188" customFormat="1" customHeight="1"/>
    <row r="50" s="188" customFormat="1" customHeight="1"/>
    <row r="51" s="188" customFormat="1" customHeight="1"/>
    <row r="52" s="188" customFormat="1" customHeight="1"/>
    <row r="53" s="188" customFormat="1" customHeight="1"/>
    <row r="54" s="188" customFormat="1" customHeight="1"/>
    <row r="55" s="188" customFormat="1" customHeight="1"/>
    <row r="56" s="188" customFormat="1" customHeight="1"/>
    <row r="57" s="188" customFormat="1" customHeight="1"/>
    <row r="58" s="188" customFormat="1" customHeight="1"/>
    <row r="59" s="188" customFormat="1" customHeight="1"/>
  </sheetData>
  <mergeCells count="5">
    <mergeCell ref="A2:D2"/>
    <mergeCell ref="A4:A5"/>
    <mergeCell ref="B4:B5"/>
    <mergeCell ref="C4:C5"/>
    <mergeCell ref="D4:D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P22" sqref="P22"/>
    </sheetView>
  </sheetViews>
  <sheetFormatPr defaultColWidth="9" defaultRowHeight="14.25"/>
  <cols>
    <col min="1" max="1" width="25.5" style="148" customWidth="1"/>
    <col min="2" max="2" width="9.25" style="148" customWidth="1"/>
    <col min="3" max="3" width="14.125" style="148" hidden="1" customWidth="1"/>
    <col min="4" max="4" width="10.625" style="148" hidden="1" customWidth="1"/>
    <col min="5" max="5" width="9" style="148" hidden="1" customWidth="1"/>
    <col min="6" max="6" width="8.25" style="148" customWidth="1"/>
    <col min="7" max="7" width="7.75" style="148" customWidth="1"/>
    <col min="8" max="8" width="9.875" style="148" customWidth="1"/>
    <col min="9" max="9" width="13" style="148" customWidth="1"/>
    <col min="10" max="10" width="7.25" style="147" customWidth="1"/>
    <col min="11" max="16384" width="9" style="147"/>
  </cols>
  <sheetData>
    <row r="1" s="147" customFormat="1" ht="21.75" customHeight="1" spans="1:9">
      <c r="A1" s="149" t="s">
        <v>122</v>
      </c>
      <c r="B1" s="148"/>
      <c r="C1" s="148"/>
      <c r="D1" s="148"/>
      <c r="E1" s="148"/>
      <c r="F1" s="148"/>
      <c r="G1" s="148"/>
      <c r="H1" s="148"/>
      <c r="I1" s="148"/>
    </row>
    <row r="2" s="147" customFormat="1" ht="21" customHeight="1" spans="1:10">
      <c r="A2" s="150" t="s">
        <v>123</v>
      </c>
      <c r="B2" s="150"/>
      <c r="C2" s="150"/>
      <c r="D2" s="150"/>
      <c r="E2" s="150"/>
      <c r="F2" s="150"/>
      <c r="G2" s="150"/>
      <c r="H2" s="150"/>
      <c r="I2" s="150"/>
      <c r="J2" s="150"/>
    </row>
    <row r="3" s="147" customFormat="1" ht="18" customHeight="1" spans="1:10">
      <c r="A3" s="151"/>
      <c r="B3" s="151"/>
      <c r="C3" s="151"/>
      <c r="D3" s="152"/>
      <c r="E3" s="153" t="s">
        <v>52</v>
      </c>
      <c r="F3" s="148"/>
      <c r="G3" s="154"/>
      <c r="H3" s="148"/>
      <c r="I3" s="148"/>
      <c r="J3" s="182" t="s">
        <v>52</v>
      </c>
    </row>
    <row r="4" s="147" customFormat="1" ht="24" customHeight="1" spans="1:10">
      <c r="A4" s="155" t="s">
        <v>124</v>
      </c>
      <c r="B4" s="156" t="s">
        <v>125</v>
      </c>
      <c r="C4" s="157"/>
      <c r="D4" s="157"/>
      <c r="E4" s="157" t="s">
        <v>126</v>
      </c>
      <c r="F4" s="158" t="s">
        <v>127</v>
      </c>
      <c r="G4" s="159" t="s">
        <v>118</v>
      </c>
      <c r="H4" s="158"/>
      <c r="I4" s="183" t="s">
        <v>128</v>
      </c>
      <c r="J4" s="155" t="s">
        <v>129</v>
      </c>
    </row>
    <row r="5" s="147" customFormat="1" ht="33.75" customHeight="1" spans="1:10">
      <c r="A5" s="155"/>
      <c r="B5" s="157"/>
      <c r="C5" s="160">
        <v>13637</v>
      </c>
      <c r="D5" s="160" t="e">
        <f>#REF!-E5</f>
        <v>#REF!</v>
      </c>
      <c r="E5" s="160">
        <v>571</v>
      </c>
      <c r="F5" s="158"/>
      <c r="G5" s="158" t="s">
        <v>130</v>
      </c>
      <c r="H5" s="158" t="s">
        <v>131</v>
      </c>
      <c r="I5" s="184"/>
      <c r="J5" s="155"/>
    </row>
    <row r="6" s="147" customFormat="1" ht="19.5" customHeight="1" spans="1:10">
      <c r="A6" s="161" t="s">
        <v>90</v>
      </c>
      <c r="B6" s="162">
        <v>14872</v>
      </c>
      <c r="C6" s="160">
        <v>108</v>
      </c>
      <c r="D6" s="160" t="e">
        <f>#REF!-E6</f>
        <v>#REF!</v>
      </c>
      <c r="E6" s="163"/>
      <c r="F6" s="164">
        <f t="shared" ref="F6:F29" si="0">G6+H6</f>
        <v>15718</v>
      </c>
      <c r="G6" s="165">
        <v>14978</v>
      </c>
      <c r="H6" s="165">
        <v>740</v>
      </c>
      <c r="I6" s="185">
        <f t="shared" ref="I6:I19" si="1">(F6-B6)/B6*100%</f>
        <v>0.0568854222700377</v>
      </c>
      <c r="J6" s="186"/>
    </row>
    <row r="7" s="147" customFormat="1" ht="19.5" customHeight="1" spans="1:10">
      <c r="A7" s="161" t="s">
        <v>132</v>
      </c>
      <c r="B7" s="162">
        <v>25</v>
      </c>
      <c r="C7" s="160">
        <v>3989</v>
      </c>
      <c r="D7" s="160" t="e">
        <f>#REF!-E7</f>
        <v>#REF!</v>
      </c>
      <c r="E7" s="160">
        <v>1216</v>
      </c>
      <c r="F7" s="164">
        <f t="shared" si="0"/>
        <v>25</v>
      </c>
      <c r="G7" s="165">
        <v>25</v>
      </c>
      <c r="H7" s="166"/>
      <c r="I7" s="185"/>
      <c r="J7" s="186"/>
    </row>
    <row r="8" s="147" customFormat="1" ht="19.5" customHeight="1" spans="1:10">
      <c r="A8" s="161" t="s">
        <v>133</v>
      </c>
      <c r="B8" s="162">
        <v>5165</v>
      </c>
      <c r="C8" s="160">
        <v>19428</v>
      </c>
      <c r="D8" s="160" t="e">
        <f>#REF!-E8</f>
        <v>#REF!</v>
      </c>
      <c r="E8" s="160">
        <v>6542</v>
      </c>
      <c r="F8" s="164">
        <f t="shared" si="0"/>
        <v>4501</v>
      </c>
      <c r="G8" s="165">
        <v>3567</v>
      </c>
      <c r="H8" s="165">
        <v>934</v>
      </c>
      <c r="I8" s="185">
        <f t="shared" si="1"/>
        <v>-0.128557599225557</v>
      </c>
      <c r="J8" s="186"/>
    </row>
    <row r="9" s="147" customFormat="1" ht="19.5" customHeight="1" spans="1:10">
      <c r="A9" s="161" t="s">
        <v>134</v>
      </c>
      <c r="B9" s="162">
        <v>21274</v>
      </c>
      <c r="C9" s="160">
        <v>698</v>
      </c>
      <c r="D9" s="160" t="e">
        <f>#REF!-E9</f>
        <v>#REF!</v>
      </c>
      <c r="E9" s="160">
        <v>245</v>
      </c>
      <c r="F9" s="164">
        <f t="shared" si="0"/>
        <v>19230</v>
      </c>
      <c r="G9" s="165">
        <v>15226</v>
      </c>
      <c r="H9" s="165">
        <v>4004</v>
      </c>
      <c r="I9" s="185">
        <f t="shared" si="1"/>
        <v>-0.0960797217260506</v>
      </c>
      <c r="J9" s="186"/>
    </row>
    <row r="10" s="147" customFormat="1" ht="19.5" customHeight="1" spans="1:10">
      <c r="A10" s="161" t="s">
        <v>135</v>
      </c>
      <c r="B10" s="162">
        <v>97</v>
      </c>
      <c r="C10" s="160">
        <v>1139</v>
      </c>
      <c r="D10" s="160" t="e">
        <f>#REF!-E10</f>
        <v>#REF!</v>
      </c>
      <c r="E10" s="160">
        <v>240</v>
      </c>
      <c r="F10" s="164">
        <f t="shared" si="0"/>
        <v>86</v>
      </c>
      <c r="G10" s="165">
        <v>49</v>
      </c>
      <c r="H10" s="165">
        <v>37</v>
      </c>
      <c r="I10" s="185">
        <f t="shared" si="1"/>
        <v>-0.11340206185567</v>
      </c>
      <c r="J10" s="186"/>
    </row>
    <row r="11" s="147" customFormat="1" ht="23.25" customHeight="1" spans="1:10">
      <c r="A11" s="167" t="s">
        <v>136</v>
      </c>
      <c r="B11" s="162">
        <v>1437</v>
      </c>
      <c r="C11" s="160">
        <v>4761</v>
      </c>
      <c r="D11" s="160" t="e">
        <f>#REF!-E11</f>
        <v>#REF!</v>
      </c>
      <c r="E11" s="160">
        <v>13767</v>
      </c>
      <c r="F11" s="164">
        <f t="shared" si="0"/>
        <v>1325</v>
      </c>
      <c r="G11" s="165">
        <v>871</v>
      </c>
      <c r="H11" s="165">
        <v>454</v>
      </c>
      <c r="I11" s="185">
        <f t="shared" si="1"/>
        <v>-0.0779401530967293</v>
      </c>
      <c r="J11" s="186"/>
    </row>
    <row r="12" s="147" customFormat="1" ht="21" customHeight="1" spans="1:10">
      <c r="A12" s="161" t="s">
        <v>137</v>
      </c>
      <c r="B12" s="162">
        <v>27412</v>
      </c>
      <c r="C12" s="160">
        <v>4471</v>
      </c>
      <c r="D12" s="160" t="e">
        <f>#REF!-E12</f>
        <v>#REF!</v>
      </c>
      <c r="E12" s="160">
        <v>2100</v>
      </c>
      <c r="F12" s="164">
        <f t="shared" si="0"/>
        <v>29159</v>
      </c>
      <c r="G12" s="165">
        <v>15095</v>
      </c>
      <c r="H12" s="165">
        <v>14064</v>
      </c>
      <c r="I12" s="185">
        <f t="shared" si="1"/>
        <v>0.0637312126076171</v>
      </c>
      <c r="J12" s="186"/>
    </row>
    <row r="13" s="147" customFormat="1" ht="21" customHeight="1" spans="1:10">
      <c r="A13" s="161" t="s">
        <v>138</v>
      </c>
      <c r="B13" s="162">
        <v>8756</v>
      </c>
      <c r="C13" s="160">
        <v>136</v>
      </c>
      <c r="D13" s="160" t="e">
        <f>#REF!-E13</f>
        <v>#REF!</v>
      </c>
      <c r="E13" s="160">
        <v>2434</v>
      </c>
      <c r="F13" s="164">
        <f t="shared" si="0"/>
        <v>10906</v>
      </c>
      <c r="G13" s="165">
        <v>7507</v>
      </c>
      <c r="H13" s="165">
        <v>3399</v>
      </c>
      <c r="I13" s="185">
        <f t="shared" si="1"/>
        <v>0.245545911375057</v>
      </c>
      <c r="J13" s="186"/>
    </row>
    <row r="14" s="147" customFormat="1" ht="21" customHeight="1" spans="1:10">
      <c r="A14" s="161" t="s">
        <v>139</v>
      </c>
      <c r="B14" s="162">
        <v>1527</v>
      </c>
      <c r="C14" s="160">
        <v>1339</v>
      </c>
      <c r="D14" s="160" t="e">
        <f>#REF!-E14</f>
        <v>#REF!</v>
      </c>
      <c r="E14" s="163"/>
      <c r="F14" s="164">
        <f t="shared" si="0"/>
        <v>1794</v>
      </c>
      <c r="G14" s="168">
        <v>244</v>
      </c>
      <c r="H14" s="168">
        <v>1550</v>
      </c>
      <c r="I14" s="185">
        <f t="shared" si="1"/>
        <v>0.174852652259332</v>
      </c>
      <c r="J14" s="186"/>
    </row>
    <row r="15" s="147" customFormat="1" ht="21" customHeight="1" spans="1:10">
      <c r="A15" s="161" t="s">
        <v>140</v>
      </c>
      <c r="B15" s="162">
        <v>1799</v>
      </c>
      <c r="C15" s="160">
        <v>7288</v>
      </c>
      <c r="D15" s="160" t="e">
        <f>#REF!-E15</f>
        <v>#REF!</v>
      </c>
      <c r="E15" s="160">
        <v>13086</v>
      </c>
      <c r="F15" s="164">
        <f t="shared" si="0"/>
        <v>1792</v>
      </c>
      <c r="G15" s="168">
        <v>1513</v>
      </c>
      <c r="H15" s="168">
        <v>279</v>
      </c>
      <c r="I15" s="185">
        <f t="shared" si="1"/>
        <v>-0.00389105058365759</v>
      </c>
      <c r="J15" s="186"/>
    </row>
    <row r="16" s="147" customFormat="1" ht="21" customHeight="1" spans="1:10">
      <c r="A16" s="161" t="s">
        <v>141</v>
      </c>
      <c r="B16" s="162">
        <v>22382</v>
      </c>
      <c r="C16" s="160">
        <v>576</v>
      </c>
      <c r="D16" s="160" t="e">
        <f>#REF!-E16</f>
        <v>#REF!</v>
      </c>
      <c r="E16" s="163"/>
      <c r="F16" s="164">
        <f t="shared" si="0"/>
        <v>27959</v>
      </c>
      <c r="G16" s="168">
        <v>7158</v>
      </c>
      <c r="H16" s="168">
        <v>20801</v>
      </c>
      <c r="I16" s="185">
        <f t="shared" si="1"/>
        <v>0.249173442945224</v>
      </c>
      <c r="J16" s="186"/>
    </row>
    <row r="17" s="147" customFormat="1" ht="21" customHeight="1" spans="1:10">
      <c r="A17" s="161" t="s">
        <v>142</v>
      </c>
      <c r="B17" s="162">
        <v>602</v>
      </c>
      <c r="C17" s="160">
        <v>182</v>
      </c>
      <c r="D17" s="160" t="e">
        <f>#REF!-E17</f>
        <v>#REF!</v>
      </c>
      <c r="E17" s="160">
        <v>150</v>
      </c>
      <c r="F17" s="164">
        <f t="shared" si="0"/>
        <v>932</v>
      </c>
      <c r="G17" s="168">
        <v>660</v>
      </c>
      <c r="H17" s="169">
        <v>272</v>
      </c>
      <c r="I17" s="185">
        <f t="shared" si="1"/>
        <v>0.548172757475083</v>
      </c>
      <c r="J17" s="186"/>
    </row>
    <row r="18" s="147" customFormat="1" ht="21" customHeight="1" spans="1:10">
      <c r="A18" s="170" t="s">
        <v>143</v>
      </c>
      <c r="B18" s="162">
        <v>792</v>
      </c>
      <c r="C18" s="160">
        <v>75</v>
      </c>
      <c r="D18" s="160" t="e">
        <f>#REF!-E18</f>
        <v>#REF!</v>
      </c>
      <c r="E18" s="160">
        <v>900</v>
      </c>
      <c r="F18" s="164">
        <f t="shared" si="0"/>
        <v>340</v>
      </c>
      <c r="G18" s="168"/>
      <c r="H18" s="168">
        <v>340</v>
      </c>
      <c r="I18" s="185">
        <f t="shared" si="1"/>
        <v>-0.570707070707071</v>
      </c>
      <c r="J18" s="186"/>
    </row>
    <row r="19" s="147" customFormat="1" ht="21" customHeight="1" spans="1:10">
      <c r="A19" s="171" t="s">
        <v>144</v>
      </c>
      <c r="B19" s="162">
        <v>323</v>
      </c>
      <c r="C19" s="160">
        <v>248</v>
      </c>
      <c r="D19" s="160" t="e">
        <f>#REF!-E19</f>
        <v>#REF!</v>
      </c>
      <c r="E19" s="160">
        <v>2600</v>
      </c>
      <c r="F19" s="164">
        <f t="shared" si="0"/>
        <v>475</v>
      </c>
      <c r="G19" s="168">
        <v>59</v>
      </c>
      <c r="H19" s="168">
        <v>416</v>
      </c>
      <c r="I19" s="185">
        <f t="shared" si="1"/>
        <v>0.470588235294118</v>
      </c>
      <c r="J19" s="186"/>
    </row>
    <row r="20" s="147" customFormat="1" ht="21" customHeight="1" spans="1:10">
      <c r="A20" s="172" t="s">
        <v>145</v>
      </c>
      <c r="B20" s="173"/>
      <c r="C20" s="160">
        <v>3616</v>
      </c>
      <c r="D20" s="160" t="e">
        <f>#REF!-E20</f>
        <v>#REF!</v>
      </c>
      <c r="E20" s="160">
        <v>6149</v>
      </c>
      <c r="F20" s="164">
        <f t="shared" si="0"/>
        <v>0</v>
      </c>
      <c r="G20" s="169"/>
      <c r="H20" s="169"/>
      <c r="I20" s="185"/>
      <c r="J20" s="186"/>
    </row>
    <row r="21" s="147" customFormat="1" ht="33.75" customHeight="1" spans="1:10">
      <c r="A21" s="174" t="s">
        <v>146</v>
      </c>
      <c r="B21" s="162">
        <v>12593</v>
      </c>
      <c r="C21" s="160">
        <v>168</v>
      </c>
      <c r="D21" s="160" t="e">
        <f>#REF!-E21</f>
        <v>#REF!</v>
      </c>
      <c r="E21" s="163"/>
      <c r="F21" s="164">
        <f t="shared" si="0"/>
        <v>15400</v>
      </c>
      <c r="G21" s="168">
        <v>400</v>
      </c>
      <c r="H21" s="168">
        <v>15000</v>
      </c>
      <c r="I21" s="185">
        <f t="shared" ref="I21:I23" si="2">(F21-B21)/B21*100%</f>
        <v>0.22290161200667</v>
      </c>
      <c r="J21" s="186"/>
    </row>
    <row r="22" s="147" customFormat="1" ht="21" customHeight="1" spans="1:10">
      <c r="A22" s="171" t="s">
        <v>147</v>
      </c>
      <c r="B22" s="162">
        <v>9169</v>
      </c>
      <c r="C22" s="160">
        <v>1900</v>
      </c>
      <c r="D22" s="160" t="e">
        <f>#REF!-E22</f>
        <v>#REF!</v>
      </c>
      <c r="E22" s="163"/>
      <c r="F22" s="164">
        <f t="shared" si="0"/>
        <v>5329</v>
      </c>
      <c r="G22" s="168">
        <v>2909</v>
      </c>
      <c r="H22" s="168">
        <v>2420</v>
      </c>
      <c r="I22" s="185">
        <f t="shared" si="2"/>
        <v>-0.418802486639764</v>
      </c>
      <c r="J22" s="186"/>
    </row>
    <row r="23" s="147" customFormat="1" ht="20.25" customHeight="1" spans="1:10">
      <c r="A23" s="170" t="s">
        <v>148</v>
      </c>
      <c r="B23" s="162">
        <v>330</v>
      </c>
      <c r="C23" s="160">
        <v>3136</v>
      </c>
      <c r="D23" s="160" t="e">
        <f>#REF!-E23</f>
        <v>#REF!</v>
      </c>
      <c r="E23" s="163"/>
      <c r="F23" s="164">
        <f t="shared" si="0"/>
        <v>182</v>
      </c>
      <c r="G23" s="168">
        <v>167</v>
      </c>
      <c r="H23" s="168">
        <v>15</v>
      </c>
      <c r="I23" s="185">
        <f t="shared" si="2"/>
        <v>-0.448484848484848</v>
      </c>
      <c r="J23" s="186"/>
    </row>
    <row r="24" s="147" customFormat="1" ht="34.5" customHeight="1" spans="1:10">
      <c r="A24" s="170" t="s">
        <v>149</v>
      </c>
      <c r="B24" s="162"/>
      <c r="C24" s="160"/>
      <c r="D24" s="160"/>
      <c r="E24" s="163"/>
      <c r="F24" s="164">
        <f t="shared" si="0"/>
        <v>937</v>
      </c>
      <c r="G24" s="168">
        <v>662</v>
      </c>
      <c r="H24" s="168">
        <v>275</v>
      </c>
      <c r="I24" s="185"/>
      <c r="J24" s="186"/>
    </row>
    <row r="25" s="147" customFormat="1" ht="20.25" customHeight="1" spans="1:10">
      <c r="A25" s="170" t="s">
        <v>150</v>
      </c>
      <c r="B25" s="162">
        <v>1400</v>
      </c>
      <c r="C25" s="160">
        <v>66895</v>
      </c>
      <c r="D25" s="160" t="e">
        <f>#REF!-E25</f>
        <v>#REF!</v>
      </c>
      <c r="E25" s="175">
        <f>SUM(E5:E23)</f>
        <v>50000</v>
      </c>
      <c r="F25" s="164">
        <f t="shared" si="0"/>
        <v>1600</v>
      </c>
      <c r="G25" s="168">
        <v>1600</v>
      </c>
      <c r="H25" s="169"/>
      <c r="I25" s="185">
        <f t="shared" ref="I25:I32" si="3">(F25-B25)/B25*100%</f>
        <v>0.142857142857143</v>
      </c>
      <c r="J25" s="186"/>
    </row>
    <row r="26" s="147" customFormat="1" ht="20.25" customHeight="1" spans="1:10">
      <c r="A26" s="176" t="s">
        <v>151</v>
      </c>
      <c r="B26" s="162">
        <v>4419</v>
      </c>
      <c r="C26" s="169"/>
      <c r="D26" s="177" t="e">
        <f>(#REF!/B26-1)*100</f>
        <v>#REF!</v>
      </c>
      <c r="E26" s="178"/>
      <c r="F26" s="164">
        <f t="shared" si="0"/>
        <v>6778</v>
      </c>
      <c r="G26" s="162">
        <v>6778</v>
      </c>
      <c r="H26" s="178"/>
      <c r="I26" s="185">
        <f t="shared" si="3"/>
        <v>0.533831183525685</v>
      </c>
      <c r="J26" s="186"/>
    </row>
    <row r="27" s="147" customFormat="1" ht="20.25" customHeight="1" spans="1:10">
      <c r="A27" s="176" t="s">
        <v>152</v>
      </c>
      <c r="B27" s="162"/>
      <c r="C27" s="169"/>
      <c r="D27" s="177"/>
      <c r="E27" s="178"/>
      <c r="F27" s="164">
        <f t="shared" si="0"/>
        <v>1727</v>
      </c>
      <c r="G27" s="162">
        <v>1727</v>
      </c>
      <c r="H27" s="178"/>
      <c r="I27" s="185"/>
      <c r="J27" s="186"/>
    </row>
    <row r="28" s="147" customFormat="1" ht="20.25" customHeight="1" spans="1:10">
      <c r="A28" s="176" t="s">
        <v>153</v>
      </c>
      <c r="B28" s="162"/>
      <c r="C28" s="169"/>
      <c r="D28" s="177"/>
      <c r="E28" s="178"/>
      <c r="F28" s="164">
        <f t="shared" si="0"/>
        <v>97</v>
      </c>
      <c r="G28" s="162">
        <v>97</v>
      </c>
      <c r="H28" s="178"/>
      <c r="I28" s="185"/>
      <c r="J28" s="186"/>
    </row>
    <row r="29" s="147" customFormat="1" ht="22.5" customHeight="1" spans="1:10">
      <c r="A29" s="179" t="s">
        <v>154</v>
      </c>
      <c r="B29" s="175">
        <f>SUM(B6:B26)</f>
        <v>134374</v>
      </c>
      <c r="C29" s="175">
        <f t="shared" ref="C29:H29" si="4">SUM(C6:C26)</f>
        <v>120153</v>
      </c>
      <c r="D29" s="175" t="e">
        <f t="shared" si="4"/>
        <v>#REF!</v>
      </c>
      <c r="E29" s="175">
        <f t="shared" si="4"/>
        <v>99429</v>
      </c>
      <c r="F29" s="175">
        <f t="shared" si="0"/>
        <v>146292</v>
      </c>
      <c r="G29" s="175">
        <f>SUM(G6:G28)</f>
        <v>81292</v>
      </c>
      <c r="H29" s="175">
        <f t="shared" si="4"/>
        <v>65000</v>
      </c>
      <c r="I29" s="185">
        <f t="shared" si="3"/>
        <v>0.0886927530623484</v>
      </c>
      <c r="J29" s="186"/>
    </row>
    <row r="30" s="147" customFormat="1" ht="22.5" customHeight="1" spans="1:10">
      <c r="A30" s="180" t="s">
        <v>155</v>
      </c>
      <c r="B30" s="175">
        <v>800</v>
      </c>
      <c r="C30" s="181"/>
      <c r="D30" s="181"/>
      <c r="E30" s="181"/>
      <c r="F30" s="175">
        <v>1200</v>
      </c>
      <c r="G30" s="175">
        <v>1200</v>
      </c>
      <c r="H30" s="181"/>
      <c r="I30" s="187">
        <f t="shared" si="3"/>
        <v>0.5</v>
      </c>
      <c r="J30" s="186"/>
    </row>
    <row r="31" s="147" customFormat="1" ht="22.5" customHeight="1" spans="1:10">
      <c r="A31" s="170" t="s">
        <v>156</v>
      </c>
      <c r="B31" s="162">
        <v>800</v>
      </c>
      <c r="C31" s="163"/>
      <c r="D31" s="163"/>
      <c r="E31" s="181"/>
      <c r="F31" s="164">
        <v>1200</v>
      </c>
      <c r="G31" s="164">
        <v>1200</v>
      </c>
      <c r="H31" s="169"/>
      <c r="I31" s="187">
        <f t="shared" si="3"/>
        <v>0.5</v>
      </c>
      <c r="J31" s="186"/>
    </row>
    <row r="32" s="147" customFormat="1" ht="22.5" customHeight="1" spans="1:10">
      <c r="A32" s="179" t="s">
        <v>157</v>
      </c>
      <c r="B32" s="175">
        <f>B29+B30</f>
        <v>135174</v>
      </c>
      <c r="C32" s="181"/>
      <c r="D32" s="181"/>
      <c r="E32" s="181"/>
      <c r="F32" s="175">
        <f>G32+H32</f>
        <v>147492</v>
      </c>
      <c r="G32" s="175">
        <f>G29+G30</f>
        <v>82492</v>
      </c>
      <c r="H32" s="175">
        <v>65000</v>
      </c>
      <c r="I32" s="187">
        <f t="shared" si="3"/>
        <v>0.0911269918771361</v>
      </c>
      <c r="J32" s="186"/>
    </row>
  </sheetData>
  <mergeCells count="8">
    <mergeCell ref="A2:J2"/>
    <mergeCell ref="C4:D4"/>
    <mergeCell ref="G4:H4"/>
    <mergeCell ref="A4:A5"/>
    <mergeCell ref="B4:B5"/>
    <mergeCell ref="F4:F5"/>
    <mergeCell ref="I4:I5"/>
    <mergeCell ref="J4:J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F6" sqref="F6"/>
    </sheetView>
  </sheetViews>
  <sheetFormatPr defaultColWidth="9" defaultRowHeight="14.25" outlineLevelCol="5"/>
  <cols>
    <col min="1" max="1" width="25.75" style="188" customWidth="1"/>
    <col min="2" max="2" width="13.5" style="188" customWidth="1"/>
    <col min="3" max="3" width="17.375" style="188" customWidth="1"/>
    <col min="4" max="4" width="16.625" style="188" customWidth="1"/>
    <col min="5" max="16384" width="9" style="188"/>
  </cols>
  <sheetData>
    <row r="1" s="188" customFormat="1" ht="24" customHeight="1" spans="1:2">
      <c r="A1" s="194" t="s">
        <v>158</v>
      </c>
      <c r="B1" s="194"/>
    </row>
    <row r="2" s="188" customFormat="1" ht="29.25" customHeight="1" spans="1:6">
      <c r="A2" s="27" t="s">
        <v>159</v>
      </c>
      <c r="B2" s="27"/>
      <c r="C2" s="27"/>
      <c r="D2" s="27"/>
      <c r="E2" s="195"/>
      <c r="F2" s="195"/>
    </row>
    <row r="3" s="189" customFormat="1" customHeight="1" spans="1:4">
      <c r="A3" s="196"/>
      <c r="B3" s="196"/>
      <c r="C3" s="61"/>
      <c r="D3" s="197" t="s">
        <v>52</v>
      </c>
    </row>
    <row r="4" s="190" customFormat="1" ht="18.75" customHeight="1" spans="1:4">
      <c r="A4" s="54" t="s">
        <v>53</v>
      </c>
      <c r="B4" s="26" t="s">
        <v>117</v>
      </c>
      <c r="C4" s="26" t="s">
        <v>118</v>
      </c>
      <c r="D4" s="26" t="s">
        <v>119</v>
      </c>
    </row>
    <row r="5" s="191" customFormat="1" ht="17.25" customHeight="1" spans="1:4">
      <c r="A5" s="54"/>
      <c r="B5" s="54"/>
      <c r="C5" s="54"/>
      <c r="D5" s="25"/>
    </row>
    <row r="6" s="191" customFormat="1" ht="21" customHeight="1" spans="1:4">
      <c r="A6" s="198" t="s">
        <v>59</v>
      </c>
      <c r="B6" s="199">
        <f>SUM(B7:B20)</f>
        <v>12306</v>
      </c>
      <c r="C6" s="199">
        <f>SUM(C7:C20)</f>
        <v>13500</v>
      </c>
      <c r="D6" s="200">
        <f t="shared" ref="D6:D26" si="0">(C6-B6)/B6*100%</f>
        <v>0.0970258410531448</v>
      </c>
    </row>
    <row r="7" s="192" customFormat="1" ht="18.75" customHeight="1" spans="1:4">
      <c r="A7" s="201" t="s">
        <v>60</v>
      </c>
      <c r="B7" s="202">
        <v>4855</v>
      </c>
      <c r="C7" s="203">
        <v>7500</v>
      </c>
      <c r="D7" s="204">
        <f t="shared" si="0"/>
        <v>0.544799176107106</v>
      </c>
    </row>
    <row r="8" s="192" customFormat="1" ht="18.75" customHeight="1" spans="1:4">
      <c r="A8" s="201" t="s">
        <v>61</v>
      </c>
      <c r="B8" s="202">
        <v>1</v>
      </c>
      <c r="C8" s="205"/>
      <c r="D8" s="206">
        <f t="shared" si="0"/>
        <v>-1</v>
      </c>
    </row>
    <row r="9" s="192" customFormat="1" ht="18.75" customHeight="1" spans="1:4">
      <c r="A9" s="201" t="s">
        <v>62</v>
      </c>
      <c r="B9" s="202">
        <v>272</v>
      </c>
      <c r="C9" s="203">
        <v>297</v>
      </c>
      <c r="D9" s="204">
        <f t="shared" si="0"/>
        <v>0.0919117647058824</v>
      </c>
    </row>
    <row r="10" s="192" customFormat="1" ht="18.75" customHeight="1" spans="1:4">
      <c r="A10" s="201" t="s">
        <v>63</v>
      </c>
      <c r="B10" s="202">
        <v>351</v>
      </c>
      <c r="C10" s="203">
        <v>353</v>
      </c>
      <c r="D10" s="204">
        <f t="shared" si="0"/>
        <v>0.0056980056980057</v>
      </c>
    </row>
    <row r="11" s="192" customFormat="1" ht="18.75" customHeight="1" spans="1:4">
      <c r="A11" s="201" t="s">
        <v>64</v>
      </c>
      <c r="B11" s="202">
        <v>2497</v>
      </c>
      <c r="C11" s="203">
        <v>2577</v>
      </c>
      <c r="D11" s="204">
        <f t="shared" si="0"/>
        <v>0.0320384461353624</v>
      </c>
    </row>
    <row r="12" s="192" customFormat="1" ht="18.75" customHeight="1" spans="1:4">
      <c r="A12" s="201" t="s">
        <v>65</v>
      </c>
      <c r="B12" s="202">
        <v>1340</v>
      </c>
      <c r="C12" s="203">
        <v>1434</v>
      </c>
      <c r="D12" s="206">
        <f t="shared" si="0"/>
        <v>0.0701492537313433</v>
      </c>
    </row>
    <row r="13" s="192" customFormat="1" ht="18.75" customHeight="1" spans="1:4">
      <c r="A13" s="201" t="s">
        <v>66</v>
      </c>
      <c r="B13" s="202">
        <v>136</v>
      </c>
      <c r="C13" s="203">
        <v>149</v>
      </c>
      <c r="D13" s="204">
        <f t="shared" si="0"/>
        <v>0.0955882352941176</v>
      </c>
    </row>
    <row r="14" s="192" customFormat="1" ht="18.75" customHeight="1" spans="1:4">
      <c r="A14" s="201" t="s">
        <v>67</v>
      </c>
      <c r="B14" s="202">
        <v>197</v>
      </c>
      <c r="C14" s="203">
        <v>218</v>
      </c>
      <c r="D14" s="204">
        <f t="shared" si="0"/>
        <v>0.106598984771574</v>
      </c>
    </row>
    <row r="15" s="192" customFormat="1" ht="18.75" customHeight="1" spans="1:4">
      <c r="A15" s="201" t="s">
        <v>68</v>
      </c>
      <c r="B15" s="202">
        <v>52</v>
      </c>
      <c r="C15" s="203">
        <v>59</v>
      </c>
      <c r="D15" s="204">
        <f t="shared" si="0"/>
        <v>0.134615384615385</v>
      </c>
    </row>
    <row r="16" s="192" customFormat="1" ht="18.75" customHeight="1" spans="1:4">
      <c r="A16" s="201" t="s">
        <v>69</v>
      </c>
      <c r="B16" s="202">
        <v>68</v>
      </c>
      <c r="C16" s="203">
        <v>73</v>
      </c>
      <c r="D16" s="204">
        <f t="shared" si="0"/>
        <v>0.0735294117647059</v>
      </c>
    </row>
    <row r="17" s="192" customFormat="1" ht="18.75" customHeight="1" spans="1:4">
      <c r="A17" s="207" t="s">
        <v>70</v>
      </c>
      <c r="B17" s="202">
        <v>1</v>
      </c>
      <c r="C17" s="203">
        <v>3</v>
      </c>
      <c r="D17" s="206">
        <f t="shared" si="0"/>
        <v>2</v>
      </c>
    </row>
    <row r="18" s="192" customFormat="1" ht="18.75" customHeight="1" spans="1:4">
      <c r="A18" s="201" t="s">
        <v>71</v>
      </c>
      <c r="B18" s="202">
        <v>385</v>
      </c>
      <c r="C18" s="203">
        <v>425</v>
      </c>
      <c r="D18" s="204">
        <f t="shared" si="0"/>
        <v>0.103896103896104</v>
      </c>
    </row>
    <row r="19" s="192" customFormat="1" ht="18.75" customHeight="1" spans="1:4">
      <c r="A19" s="201" t="s">
        <v>72</v>
      </c>
      <c r="B19" s="202">
        <v>10</v>
      </c>
      <c r="C19" s="203">
        <v>12</v>
      </c>
      <c r="D19" s="206">
        <f t="shared" si="0"/>
        <v>0.2</v>
      </c>
    </row>
    <row r="20" s="192" customFormat="1" ht="18.75" customHeight="1" spans="1:4">
      <c r="A20" s="201" t="s">
        <v>73</v>
      </c>
      <c r="B20" s="202">
        <v>2141</v>
      </c>
      <c r="C20" s="203">
        <v>400</v>
      </c>
      <c r="D20" s="204">
        <f t="shared" si="0"/>
        <v>-0.81317141522653</v>
      </c>
    </row>
    <row r="21" s="191" customFormat="1" ht="21" customHeight="1" spans="1:4">
      <c r="A21" s="208" t="s">
        <v>74</v>
      </c>
      <c r="B21" s="209">
        <f>SUM(B22:B27)</f>
        <v>4853</v>
      </c>
      <c r="C21" s="209">
        <f>SUM(C22:C27)</f>
        <v>5200</v>
      </c>
      <c r="D21" s="210">
        <f t="shared" si="0"/>
        <v>0.0715021636101381</v>
      </c>
    </row>
    <row r="22" s="192" customFormat="1" ht="20.25" customHeight="1" spans="1:4">
      <c r="A22" s="211" t="s">
        <v>75</v>
      </c>
      <c r="B22" s="202">
        <v>689</v>
      </c>
      <c r="C22" s="203">
        <v>772</v>
      </c>
      <c r="D22" s="206">
        <f t="shared" si="0"/>
        <v>0.120464441219158</v>
      </c>
    </row>
    <row r="23" s="192" customFormat="1" ht="20.25" customHeight="1" spans="1:4">
      <c r="A23" s="211" t="s">
        <v>76</v>
      </c>
      <c r="B23" s="202">
        <v>329</v>
      </c>
      <c r="C23" s="203">
        <v>553</v>
      </c>
      <c r="D23" s="204">
        <f t="shared" si="0"/>
        <v>0.680851063829787</v>
      </c>
    </row>
    <row r="24" s="192" customFormat="1" ht="20.25" customHeight="1" spans="1:4">
      <c r="A24" s="211" t="s">
        <v>77</v>
      </c>
      <c r="B24" s="202">
        <v>404</v>
      </c>
      <c r="C24" s="203">
        <v>475</v>
      </c>
      <c r="D24" s="206">
        <f t="shared" si="0"/>
        <v>0.175742574257426</v>
      </c>
    </row>
    <row r="25" s="192" customFormat="1" ht="33" customHeight="1" spans="1:4">
      <c r="A25" s="212" t="s">
        <v>78</v>
      </c>
      <c r="B25" s="202">
        <v>760</v>
      </c>
      <c r="C25" s="202">
        <v>400</v>
      </c>
      <c r="D25" s="204">
        <f t="shared" si="0"/>
        <v>-0.473684210526316</v>
      </c>
    </row>
    <row r="26" s="188" customFormat="1" ht="23.25" customHeight="1" spans="1:4">
      <c r="A26" s="211" t="s">
        <v>79</v>
      </c>
      <c r="B26" s="202">
        <v>2671</v>
      </c>
      <c r="C26" s="213">
        <v>3000</v>
      </c>
      <c r="D26" s="204">
        <f t="shared" si="0"/>
        <v>0.123174840883564</v>
      </c>
    </row>
    <row r="27" s="188" customFormat="1" ht="23.25" customHeight="1" spans="1:4">
      <c r="A27" s="211" t="s">
        <v>80</v>
      </c>
      <c r="B27" s="202"/>
      <c r="C27" s="203"/>
      <c r="D27" s="204"/>
    </row>
    <row r="28" s="193" customFormat="1" ht="21.75" customHeight="1" spans="1:4">
      <c r="A28" s="214" t="s">
        <v>81</v>
      </c>
      <c r="B28" s="209">
        <f>B6+B21</f>
        <v>17159</v>
      </c>
      <c r="C28" s="209">
        <f>C6+C21</f>
        <v>18700</v>
      </c>
      <c r="D28" s="200">
        <f>(C28-B28)/B28*100%</f>
        <v>0.0898070983157527</v>
      </c>
    </row>
    <row r="29" s="188" customFormat="1" ht="21.75" customHeight="1" spans="1:4">
      <c r="A29" s="198" t="s">
        <v>120</v>
      </c>
      <c r="B29" s="215"/>
      <c r="C29" s="209">
        <v>128792</v>
      </c>
      <c r="D29" s="216"/>
    </row>
    <row r="30" s="188" customFormat="1" ht="21.75" customHeight="1" spans="1:4">
      <c r="A30" s="214" t="s">
        <v>121</v>
      </c>
      <c r="B30" s="215"/>
      <c r="C30" s="209">
        <f>C28+C29</f>
        <v>147492</v>
      </c>
      <c r="D30" s="216"/>
    </row>
    <row r="31" s="188" customFormat="1" customHeight="1"/>
    <row r="32" s="188" customFormat="1" customHeight="1"/>
    <row r="33" s="188" customFormat="1" customHeight="1"/>
    <row r="34" s="188" customFormat="1" customHeight="1"/>
    <row r="35" s="188" customFormat="1" customHeight="1"/>
    <row r="36" s="188" customFormat="1" customHeight="1"/>
    <row r="37" s="188" customFormat="1" customHeight="1"/>
    <row r="38" s="188" customFormat="1" customHeight="1"/>
    <row r="39" s="188" customFormat="1" customHeight="1"/>
    <row r="40" s="188" customFormat="1" customHeight="1"/>
    <row r="41" s="188" customFormat="1" customHeight="1"/>
    <row r="42" s="188" customFormat="1" customHeight="1"/>
    <row r="43" s="188" customFormat="1" customHeight="1"/>
    <row r="44" s="188" customFormat="1" customHeight="1"/>
    <row r="45" s="188" customFormat="1" customHeight="1"/>
    <row r="46" s="188" customFormat="1" customHeight="1"/>
    <row r="47" s="188" customFormat="1" customHeight="1"/>
    <row r="48" s="188" customFormat="1" customHeight="1"/>
    <row r="49" s="188" customFormat="1" customHeight="1"/>
    <row r="50" s="188" customFormat="1" customHeight="1"/>
    <row r="51" s="188" customFormat="1" customHeight="1"/>
    <row r="52" s="188" customFormat="1" customHeight="1"/>
    <row r="53" s="188" customFormat="1" customHeight="1"/>
    <row r="54" s="188" customFormat="1" customHeight="1"/>
    <row r="55" s="188" customFormat="1" customHeight="1"/>
    <row r="56" s="188" customFormat="1" customHeight="1"/>
    <row r="57" s="188" customFormat="1" customHeight="1"/>
    <row r="58" s="188" customFormat="1" customHeight="1"/>
    <row r="59" s="188" customFormat="1" customHeight="1"/>
  </sheetData>
  <mergeCells count="5">
    <mergeCell ref="A2:D2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O21" sqref="O21"/>
    </sheetView>
  </sheetViews>
  <sheetFormatPr defaultColWidth="9" defaultRowHeight="14.25"/>
  <cols>
    <col min="1" max="1" width="25.5" style="148" customWidth="1"/>
    <col min="2" max="2" width="9.25" style="148" customWidth="1"/>
    <col min="3" max="3" width="14.125" style="148" hidden="1" customWidth="1"/>
    <col min="4" max="4" width="10.625" style="148" hidden="1" customWidth="1"/>
    <col min="5" max="5" width="9" style="148" hidden="1" customWidth="1"/>
    <col min="6" max="6" width="8.25" style="148" customWidth="1"/>
    <col min="7" max="7" width="7.75" style="148" customWidth="1"/>
    <col min="8" max="8" width="9.875" style="148" customWidth="1"/>
    <col min="9" max="9" width="13" style="148" customWidth="1"/>
    <col min="10" max="10" width="7.25" style="147" customWidth="1"/>
    <col min="11" max="16384" width="9" style="147"/>
  </cols>
  <sheetData>
    <row r="1" s="147" customFormat="1" ht="21.75" customHeight="1" spans="1:9">
      <c r="A1" s="149" t="s">
        <v>160</v>
      </c>
      <c r="B1" s="148"/>
      <c r="C1" s="148"/>
      <c r="D1" s="148"/>
      <c r="E1" s="148"/>
      <c r="F1" s="148"/>
      <c r="G1" s="148"/>
      <c r="H1" s="148"/>
      <c r="I1" s="148"/>
    </row>
    <row r="2" s="147" customFormat="1" ht="21" customHeight="1" spans="1:10">
      <c r="A2" s="150" t="s">
        <v>161</v>
      </c>
      <c r="B2" s="150"/>
      <c r="C2" s="150"/>
      <c r="D2" s="150"/>
      <c r="E2" s="150"/>
      <c r="F2" s="150"/>
      <c r="G2" s="150"/>
      <c r="H2" s="150"/>
      <c r="I2" s="150"/>
      <c r="J2" s="150"/>
    </row>
    <row r="3" s="147" customFormat="1" ht="18" customHeight="1" spans="1:10">
      <c r="A3" s="151"/>
      <c r="B3" s="151"/>
      <c r="C3" s="151"/>
      <c r="D3" s="152"/>
      <c r="E3" s="153" t="s">
        <v>52</v>
      </c>
      <c r="F3" s="148"/>
      <c r="G3" s="154"/>
      <c r="H3" s="148"/>
      <c r="I3" s="148"/>
      <c r="J3" s="182" t="s">
        <v>52</v>
      </c>
    </row>
    <row r="4" s="147" customFormat="1" ht="24" customHeight="1" spans="1:10">
      <c r="A4" s="155" t="s">
        <v>124</v>
      </c>
      <c r="B4" s="156" t="s">
        <v>125</v>
      </c>
      <c r="C4" s="157"/>
      <c r="D4" s="157"/>
      <c r="E4" s="157" t="s">
        <v>126</v>
      </c>
      <c r="F4" s="158" t="s">
        <v>127</v>
      </c>
      <c r="G4" s="159" t="s">
        <v>118</v>
      </c>
      <c r="H4" s="158"/>
      <c r="I4" s="183" t="s">
        <v>128</v>
      </c>
      <c r="J4" s="155" t="s">
        <v>129</v>
      </c>
    </row>
    <row r="5" s="147" customFormat="1" ht="33.75" customHeight="1" spans="1:10">
      <c r="A5" s="155"/>
      <c r="B5" s="157"/>
      <c r="C5" s="160">
        <v>13637</v>
      </c>
      <c r="D5" s="160" t="e">
        <f>#REF!-E5</f>
        <v>#REF!</v>
      </c>
      <c r="E5" s="160">
        <v>571</v>
      </c>
      <c r="F5" s="158"/>
      <c r="G5" s="158" t="s">
        <v>130</v>
      </c>
      <c r="H5" s="158" t="s">
        <v>131</v>
      </c>
      <c r="I5" s="184"/>
      <c r="J5" s="155"/>
    </row>
    <row r="6" s="147" customFormat="1" ht="19.5" customHeight="1" spans="1:10">
      <c r="A6" s="161" t="s">
        <v>90</v>
      </c>
      <c r="B6" s="162">
        <v>14872</v>
      </c>
      <c r="C6" s="160">
        <v>108</v>
      </c>
      <c r="D6" s="160" t="e">
        <f>#REF!-E6</f>
        <v>#REF!</v>
      </c>
      <c r="E6" s="163"/>
      <c r="F6" s="164">
        <f t="shared" ref="F6:F29" si="0">G6+H6</f>
        <v>15718</v>
      </c>
      <c r="G6" s="165">
        <v>14978</v>
      </c>
      <c r="H6" s="165">
        <v>740</v>
      </c>
      <c r="I6" s="185">
        <f t="shared" ref="I6:I19" si="1">(F6-B6)/B6*100%</f>
        <v>0.0568854222700377</v>
      </c>
      <c r="J6" s="186"/>
    </row>
    <row r="7" s="147" customFormat="1" ht="19.5" customHeight="1" spans="1:10">
      <c r="A7" s="161" t="s">
        <v>132</v>
      </c>
      <c r="B7" s="162">
        <v>25</v>
      </c>
      <c r="C7" s="160">
        <v>3989</v>
      </c>
      <c r="D7" s="160" t="e">
        <f>#REF!-E7</f>
        <v>#REF!</v>
      </c>
      <c r="E7" s="160">
        <v>1216</v>
      </c>
      <c r="F7" s="164">
        <f t="shared" si="0"/>
        <v>25</v>
      </c>
      <c r="G7" s="165">
        <v>25</v>
      </c>
      <c r="H7" s="166"/>
      <c r="I7" s="185"/>
      <c r="J7" s="186"/>
    </row>
    <row r="8" s="147" customFormat="1" ht="19.5" customHeight="1" spans="1:10">
      <c r="A8" s="161" t="s">
        <v>133</v>
      </c>
      <c r="B8" s="162">
        <v>5165</v>
      </c>
      <c r="C8" s="160">
        <v>19428</v>
      </c>
      <c r="D8" s="160" t="e">
        <f>#REF!-E8</f>
        <v>#REF!</v>
      </c>
      <c r="E8" s="160">
        <v>6542</v>
      </c>
      <c r="F8" s="164">
        <f t="shared" si="0"/>
        <v>4501</v>
      </c>
      <c r="G8" s="165">
        <v>3567</v>
      </c>
      <c r="H8" s="165">
        <v>934</v>
      </c>
      <c r="I8" s="185">
        <f t="shared" si="1"/>
        <v>-0.128557599225557</v>
      </c>
      <c r="J8" s="186"/>
    </row>
    <row r="9" s="147" customFormat="1" ht="19.5" customHeight="1" spans="1:10">
      <c r="A9" s="161" t="s">
        <v>134</v>
      </c>
      <c r="B9" s="162">
        <v>21274</v>
      </c>
      <c r="C9" s="160">
        <v>698</v>
      </c>
      <c r="D9" s="160" t="e">
        <f>#REF!-E9</f>
        <v>#REF!</v>
      </c>
      <c r="E9" s="160">
        <v>245</v>
      </c>
      <c r="F9" s="164">
        <f t="shared" si="0"/>
        <v>19230</v>
      </c>
      <c r="G9" s="165">
        <v>15226</v>
      </c>
      <c r="H9" s="165">
        <v>4004</v>
      </c>
      <c r="I9" s="185">
        <f t="shared" si="1"/>
        <v>-0.0960797217260506</v>
      </c>
      <c r="J9" s="186"/>
    </row>
    <row r="10" s="147" customFormat="1" ht="19.5" customHeight="1" spans="1:10">
      <c r="A10" s="161" t="s">
        <v>135</v>
      </c>
      <c r="B10" s="162">
        <v>97</v>
      </c>
      <c r="C10" s="160">
        <v>1139</v>
      </c>
      <c r="D10" s="160" t="e">
        <f>#REF!-E10</f>
        <v>#REF!</v>
      </c>
      <c r="E10" s="160">
        <v>240</v>
      </c>
      <c r="F10" s="164">
        <f t="shared" si="0"/>
        <v>86</v>
      </c>
      <c r="G10" s="165">
        <v>49</v>
      </c>
      <c r="H10" s="165">
        <v>37</v>
      </c>
      <c r="I10" s="185">
        <f t="shared" si="1"/>
        <v>-0.11340206185567</v>
      </c>
      <c r="J10" s="186"/>
    </row>
    <row r="11" s="147" customFormat="1" ht="23.25" customHeight="1" spans="1:10">
      <c r="A11" s="167" t="s">
        <v>136</v>
      </c>
      <c r="B11" s="162">
        <v>1437</v>
      </c>
      <c r="C11" s="160">
        <v>4761</v>
      </c>
      <c r="D11" s="160" t="e">
        <f>#REF!-E11</f>
        <v>#REF!</v>
      </c>
      <c r="E11" s="160">
        <v>13767</v>
      </c>
      <c r="F11" s="164">
        <f t="shared" si="0"/>
        <v>1325</v>
      </c>
      <c r="G11" s="165">
        <v>871</v>
      </c>
      <c r="H11" s="165">
        <v>454</v>
      </c>
      <c r="I11" s="185">
        <f t="shared" si="1"/>
        <v>-0.0779401530967293</v>
      </c>
      <c r="J11" s="186"/>
    </row>
    <row r="12" s="147" customFormat="1" ht="21" customHeight="1" spans="1:10">
      <c r="A12" s="161" t="s">
        <v>137</v>
      </c>
      <c r="B12" s="162">
        <v>27412</v>
      </c>
      <c r="C12" s="160">
        <v>4471</v>
      </c>
      <c r="D12" s="160" t="e">
        <f>#REF!-E12</f>
        <v>#REF!</v>
      </c>
      <c r="E12" s="160">
        <v>2100</v>
      </c>
      <c r="F12" s="164">
        <f t="shared" si="0"/>
        <v>29159</v>
      </c>
      <c r="G12" s="165">
        <v>15095</v>
      </c>
      <c r="H12" s="165">
        <v>14064</v>
      </c>
      <c r="I12" s="185">
        <f t="shared" si="1"/>
        <v>0.0637312126076171</v>
      </c>
      <c r="J12" s="186"/>
    </row>
    <row r="13" s="147" customFormat="1" ht="21" customHeight="1" spans="1:10">
      <c r="A13" s="161" t="s">
        <v>138</v>
      </c>
      <c r="B13" s="162">
        <v>8756</v>
      </c>
      <c r="C13" s="160">
        <v>136</v>
      </c>
      <c r="D13" s="160" t="e">
        <f>#REF!-E13</f>
        <v>#REF!</v>
      </c>
      <c r="E13" s="160">
        <v>2434</v>
      </c>
      <c r="F13" s="164">
        <f t="shared" si="0"/>
        <v>10906</v>
      </c>
      <c r="G13" s="165">
        <v>7507</v>
      </c>
      <c r="H13" s="165">
        <v>3399</v>
      </c>
      <c r="I13" s="185">
        <f t="shared" si="1"/>
        <v>0.245545911375057</v>
      </c>
      <c r="J13" s="186"/>
    </row>
    <row r="14" s="147" customFormat="1" ht="21" customHeight="1" spans="1:10">
      <c r="A14" s="161" t="s">
        <v>139</v>
      </c>
      <c r="B14" s="162">
        <v>1527</v>
      </c>
      <c r="C14" s="160">
        <v>1339</v>
      </c>
      <c r="D14" s="160" t="e">
        <f>#REF!-E14</f>
        <v>#REF!</v>
      </c>
      <c r="E14" s="163"/>
      <c r="F14" s="164">
        <f t="shared" si="0"/>
        <v>1794</v>
      </c>
      <c r="G14" s="168">
        <v>244</v>
      </c>
      <c r="H14" s="168">
        <v>1550</v>
      </c>
      <c r="I14" s="185">
        <f t="shared" si="1"/>
        <v>0.174852652259332</v>
      </c>
      <c r="J14" s="186"/>
    </row>
    <row r="15" s="147" customFormat="1" ht="21" customHeight="1" spans="1:10">
      <c r="A15" s="161" t="s">
        <v>140</v>
      </c>
      <c r="B15" s="162">
        <v>1799</v>
      </c>
      <c r="C15" s="160">
        <v>7288</v>
      </c>
      <c r="D15" s="160" t="e">
        <f>#REF!-E15</f>
        <v>#REF!</v>
      </c>
      <c r="E15" s="160">
        <v>13086</v>
      </c>
      <c r="F15" s="164">
        <f t="shared" si="0"/>
        <v>1792</v>
      </c>
      <c r="G15" s="168">
        <v>1513</v>
      </c>
      <c r="H15" s="168">
        <v>279</v>
      </c>
      <c r="I15" s="185">
        <f t="shared" si="1"/>
        <v>-0.00389105058365759</v>
      </c>
      <c r="J15" s="186"/>
    </row>
    <row r="16" s="147" customFormat="1" ht="21" customHeight="1" spans="1:10">
      <c r="A16" s="161" t="s">
        <v>141</v>
      </c>
      <c r="B16" s="162">
        <v>22382</v>
      </c>
      <c r="C16" s="160">
        <v>576</v>
      </c>
      <c r="D16" s="160" t="e">
        <f>#REF!-E16</f>
        <v>#REF!</v>
      </c>
      <c r="E16" s="163"/>
      <c r="F16" s="164">
        <f t="shared" si="0"/>
        <v>27959</v>
      </c>
      <c r="G16" s="168">
        <v>7158</v>
      </c>
      <c r="H16" s="168">
        <v>20801</v>
      </c>
      <c r="I16" s="185">
        <f t="shared" si="1"/>
        <v>0.249173442945224</v>
      </c>
      <c r="J16" s="186"/>
    </row>
    <row r="17" s="147" customFormat="1" ht="21" customHeight="1" spans="1:10">
      <c r="A17" s="161" t="s">
        <v>142</v>
      </c>
      <c r="B17" s="162">
        <v>602</v>
      </c>
      <c r="C17" s="160">
        <v>182</v>
      </c>
      <c r="D17" s="160" t="e">
        <f>#REF!-E17</f>
        <v>#REF!</v>
      </c>
      <c r="E17" s="160">
        <v>150</v>
      </c>
      <c r="F17" s="164">
        <f t="shared" si="0"/>
        <v>932</v>
      </c>
      <c r="G17" s="168">
        <v>660</v>
      </c>
      <c r="H17" s="169">
        <v>272</v>
      </c>
      <c r="I17" s="185">
        <f t="shared" si="1"/>
        <v>0.548172757475083</v>
      </c>
      <c r="J17" s="186"/>
    </row>
    <row r="18" s="147" customFormat="1" ht="21" customHeight="1" spans="1:10">
      <c r="A18" s="170" t="s">
        <v>143</v>
      </c>
      <c r="B18" s="162">
        <v>792</v>
      </c>
      <c r="C18" s="160">
        <v>75</v>
      </c>
      <c r="D18" s="160" t="e">
        <f>#REF!-E18</f>
        <v>#REF!</v>
      </c>
      <c r="E18" s="160">
        <v>900</v>
      </c>
      <c r="F18" s="164">
        <f t="shared" si="0"/>
        <v>340</v>
      </c>
      <c r="G18" s="168"/>
      <c r="H18" s="168">
        <v>340</v>
      </c>
      <c r="I18" s="185">
        <f t="shared" si="1"/>
        <v>-0.570707070707071</v>
      </c>
      <c r="J18" s="186"/>
    </row>
    <row r="19" s="147" customFormat="1" ht="21" customHeight="1" spans="1:10">
      <c r="A19" s="171" t="s">
        <v>144</v>
      </c>
      <c r="B19" s="162">
        <v>323</v>
      </c>
      <c r="C19" s="160">
        <v>248</v>
      </c>
      <c r="D19" s="160" t="e">
        <f>#REF!-E19</f>
        <v>#REF!</v>
      </c>
      <c r="E19" s="160">
        <v>2600</v>
      </c>
      <c r="F19" s="164">
        <f t="shared" si="0"/>
        <v>475</v>
      </c>
      <c r="G19" s="168">
        <v>59</v>
      </c>
      <c r="H19" s="168">
        <v>416</v>
      </c>
      <c r="I19" s="185">
        <f t="shared" si="1"/>
        <v>0.470588235294118</v>
      </c>
      <c r="J19" s="186"/>
    </row>
    <row r="20" s="147" customFormat="1" ht="21" customHeight="1" spans="1:10">
      <c r="A20" s="172" t="s">
        <v>145</v>
      </c>
      <c r="B20" s="173"/>
      <c r="C20" s="160">
        <v>3616</v>
      </c>
      <c r="D20" s="160" t="e">
        <f>#REF!-E20</f>
        <v>#REF!</v>
      </c>
      <c r="E20" s="160">
        <v>6149</v>
      </c>
      <c r="F20" s="164">
        <f t="shared" si="0"/>
        <v>0</v>
      </c>
      <c r="G20" s="169"/>
      <c r="H20" s="169"/>
      <c r="I20" s="185"/>
      <c r="J20" s="186"/>
    </row>
    <row r="21" s="147" customFormat="1" ht="33.75" customHeight="1" spans="1:10">
      <c r="A21" s="174" t="s">
        <v>146</v>
      </c>
      <c r="B21" s="162">
        <v>12593</v>
      </c>
      <c r="C21" s="160">
        <v>168</v>
      </c>
      <c r="D21" s="160" t="e">
        <f>#REF!-E21</f>
        <v>#REF!</v>
      </c>
      <c r="E21" s="163"/>
      <c r="F21" s="164">
        <f t="shared" si="0"/>
        <v>15400</v>
      </c>
      <c r="G21" s="168">
        <v>400</v>
      </c>
      <c r="H21" s="168">
        <v>15000</v>
      </c>
      <c r="I21" s="185">
        <f t="shared" ref="I21:I23" si="2">(F21-B21)/B21*100%</f>
        <v>0.22290161200667</v>
      </c>
      <c r="J21" s="186"/>
    </row>
    <row r="22" s="147" customFormat="1" ht="21" customHeight="1" spans="1:10">
      <c r="A22" s="171" t="s">
        <v>147</v>
      </c>
      <c r="B22" s="162">
        <v>9169</v>
      </c>
      <c r="C22" s="160">
        <v>1900</v>
      </c>
      <c r="D22" s="160" t="e">
        <f>#REF!-E22</f>
        <v>#REF!</v>
      </c>
      <c r="E22" s="163"/>
      <c r="F22" s="164">
        <f t="shared" si="0"/>
        <v>5329</v>
      </c>
      <c r="G22" s="168">
        <v>2909</v>
      </c>
      <c r="H22" s="168">
        <v>2420</v>
      </c>
      <c r="I22" s="185">
        <f t="shared" si="2"/>
        <v>-0.418802486639764</v>
      </c>
      <c r="J22" s="186"/>
    </row>
    <row r="23" s="147" customFormat="1" ht="20.25" customHeight="1" spans="1:10">
      <c r="A23" s="170" t="s">
        <v>148</v>
      </c>
      <c r="B23" s="162">
        <v>330</v>
      </c>
      <c r="C23" s="160">
        <v>3136</v>
      </c>
      <c r="D23" s="160" t="e">
        <f>#REF!-E23</f>
        <v>#REF!</v>
      </c>
      <c r="E23" s="163"/>
      <c r="F23" s="164">
        <f t="shared" si="0"/>
        <v>182</v>
      </c>
      <c r="G23" s="168">
        <v>167</v>
      </c>
      <c r="H23" s="168">
        <v>15</v>
      </c>
      <c r="I23" s="185">
        <f t="shared" si="2"/>
        <v>-0.448484848484848</v>
      </c>
      <c r="J23" s="186"/>
    </row>
    <row r="24" s="147" customFormat="1" ht="34.5" customHeight="1" spans="1:10">
      <c r="A24" s="170" t="s">
        <v>149</v>
      </c>
      <c r="B24" s="162"/>
      <c r="C24" s="160"/>
      <c r="D24" s="160"/>
      <c r="E24" s="163"/>
      <c r="F24" s="164">
        <f t="shared" si="0"/>
        <v>937</v>
      </c>
      <c r="G24" s="168">
        <v>662</v>
      </c>
      <c r="H24" s="168">
        <v>275</v>
      </c>
      <c r="I24" s="185"/>
      <c r="J24" s="186"/>
    </row>
    <row r="25" s="147" customFormat="1" ht="20.25" customHeight="1" spans="1:10">
      <c r="A25" s="170" t="s">
        <v>150</v>
      </c>
      <c r="B25" s="162">
        <v>1400</v>
      </c>
      <c r="C25" s="160">
        <v>66895</v>
      </c>
      <c r="D25" s="160" t="e">
        <f>#REF!-E25</f>
        <v>#REF!</v>
      </c>
      <c r="E25" s="175">
        <f>SUM(E5:E23)</f>
        <v>50000</v>
      </c>
      <c r="F25" s="164">
        <f t="shared" si="0"/>
        <v>1600</v>
      </c>
      <c r="G25" s="168">
        <v>1600</v>
      </c>
      <c r="H25" s="169"/>
      <c r="I25" s="185">
        <f t="shared" ref="I25:I32" si="3">(F25-B25)/B25*100%</f>
        <v>0.142857142857143</v>
      </c>
      <c r="J25" s="186"/>
    </row>
    <row r="26" s="147" customFormat="1" ht="20.25" customHeight="1" spans="1:10">
      <c r="A26" s="176" t="s">
        <v>151</v>
      </c>
      <c r="B26" s="162">
        <v>4419</v>
      </c>
      <c r="C26" s="169"/>
      <c r="D26" s="177" t="e">
        <f>(#REF!/B26-1)*100</f>
        <v>#REF!</v>
      </c>
      <c r="E26" s="178"/>
      <c r="F26" s="164">
        <f t="shared" si="0"/>
        <v>6778</v>
      </c>
      <c r="G26" s="162">
        <v>6778</v>
      </c>
      <c r="H26" s="178"/>
      <c r="I26" s="185">
        <f t="shared" si="3"/>
        <v>0.533831183525685</v>
      </c>
      <c r="J26" s="186"/>
    </row>
    <row r="27" s="147" customFormat="1" ht="20.25" customHeight="1" spans="1:10">
      <c r="A27" s="176" t="s">
        <v>152</v>
      </c>
      <c r="B27" s="162"/>
      <c r="C27" s="169"/>
      <c r="D27" s="177"/>
      <c r="E27" s="178"/>
      <c r="F27" s="164">
        <f t="shared" si="0"/>
        <v>1727</v>
      </c>
      <c r="G27" s="162">
        <v>1727</v>
      </c>
      <c r="H27" s="178"/>
      <c r="I27" s="185"/>
      <c r="J27" s="186"/>
    </row>
    <row r="28" s="147" customFormat="1" ht="20.25" customHeight="1" spans="1:10">
      <c r="A28" s="176" t="s">
        <v>153</v>
      </c>
      <c r="B28" s="162"/>
      <c r="C28" s="169"/>
      <c r="D28" s="177"/>
      <c r="E28" s="178"/>
      <c r="F28" s="164">
        <f t="shared" si="0"/>
        <v>97</v>
      </c>
      <c r="G28" s="162">
        <v>97</v>
      </c>
      <c r="H28" s="178"/>
      <c r="I28" s="185"/>
      <c r="J28" s="186"/>
    </row>
    <row r="29" s="147" customFormat="1" ht="22.5" customHeight="1" spans="1:10">
      <c r="A29" s="179" t="s">
        <v>154</v>
      </c>
      <c r="B29" s="175">
        <f>SUM(B6:B26)</f>
        <v>134374</v>
      </c>
      <c r="C29" s="175">
        <f t="shared" ref="C29:H29" si="4">SUM(C6:C26)</f>
        <v>120153</v>
      </c>
      <c r="D29" s="175" t="e">
        <f t="shared" si="4"/>
        <v>#REF!</v>
      </c>
      <c r="E29" s="175">
        <f t="shared" si="4"/>
        <v>99429</v>
      </c>
      <c r="F29" s="175">
        <f t="shared" si="0"/>
        <v>146292</v>
      </c>
      <c r="G29" s="175">
        <f>SUM(G6:G28)</f>
        <v>81292</v>
      </c>
      <c r="H29" s="175">
        <f t="shared" si="4"/>
        <v>65000</v>
      </c>
      <c r="I29" s="185">
        <f t="shared" si="3"/>
        <v>0.0886927530623484</v>
      </c>
      <c r="J29" s="186"/>
    </row>
    <row r="30" s="147" customFormat="1" ht="22.5" customHeight="1" spans="1:10">
      <c r="A30" s="180" t="s">
        <v>155</v>
      </c>
      <c r="B30" s="175">
        <v>800</v>
      </c>
      <c r="C30" s="181"/>
      <c r="D30" s="181"/>
      <c r="E30" s="181"/>
      <c r="F30" s="175">
        <v>1200</v>
      </c>
      <c r="G30" s="175">
        <v>1200</v>
      </c>
      <c r="H30" s="181"/>
      <c r="I30" s="187">
        <f t="shared" si="3"/>
        <v>0.5</v>
      </c>
      <c r="J30" s="186"/>
    </row>
    <row r="31" s="147" customFormat="1" ht="22.5" customHeight="1" spans="1:10">
      <c r="A31" s="170" t="s">
        <v>156</v>
      </c>
      <c r="B31" s="162">
        <v>800</v>
      </c>
      <c r="C31" s="163"/>
      <c r="D31" s="163"/>
      <c r="E31" s="181"/>
      <c r="F31" s="164">
        <v>1200</v>
      </c>
      <c r="G31" s="164">
        <v>1200</v>
      </c>
      <c r="H31" s="169"/>
      <c r="I31" s="187">
        <f t="shared" si="3"/>
        <v>0.5</v>
      </c>
      <c r="J31" s="186"/>
    </row>
    <row r="32" s="147" customFormat="1" ht="22.5" customHeight="1" spans="1:10">
      <c r="A32" s="179" t="s">
        <v>157</v>
      </c>
      <c r="B32" s="175">
        <f>B29+B30</f>
        <v>135174</v>
      </c>
      <c r="C32" s="181"/>
      <c r="D32" s="181"/>
      <c r="E32" s="181"/>
      <c r="F32" s="175">
        <f>G32+H32</f>
        <v>147492</v>
      </c>
      <c r="G32" s="175">
        <f>G29+G30</f>
        <v>82492</v>
      </c>
      <c r="H32" s="175">
        <v>65000</v>
      </c>
      <c r="I32" s="187">
        <f t="shared" si="3"/>
        <v>0.0911269918771361</v>
      </c>
      <c r="J32" s="186"/>
    </row>
  </sheetData>
  <mergeCells count="8">
    <mergeCell ref="A2:J2"/>
    <mergeCell ref="C4:D4"/>
    <mergeCell ref="G4:H4"/>
    <mergeCell ref="A4:A5"/>
    <mergeCell ref="B4:B5"/>
    <mergeCell ref="F4:F5"/>
    <mergeCell ref="I4:I5"/>
    <mergeCell ref="J4:J5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1"/>
  <sheetViews>
    <sheetView topLeftCell="A241" workbookViewId="0">
      <selection activeCell="E263" sqref="E263"/>
    </sheetView>
  </sheetViews>
  <sheetFormatPr defaultColWidth="9" defaultRowHeight="14.25" outlineLevelCol="2"/>
  <cols>
    <col min="1" max="2" width="43.875" style="1" customWidth="1"/>
    <col min="3" max="16384" width="9" style="1"/>
  </cols>
  <sheetData>
    <row r="1" s="1" customFormat="1" ht="25.5" customHeight="1" spans="1:1">
      <c r="A1" s="2" t="s">
        <v>162</v>
      </c>
    </row>
    <row r="2" s="1" customFormat="1" ht="57" customHeight="1" spans="1:2">
      <c r="A2" s="132" t="s">
        <v>163</v>
      </c>
      <c r="B2" s="133"/>
    </row>
    <row r="3" s="1" customFormat="1" spans="1:2">
      <c r="A3" s="134"/>
      <c r="B3" s="135" t="s">
        <v>52</v>
      </c>
    </row>
    <row r="4" s="1" customFormat="1" ht="18.75" customHeight="1" spans="1:2">
      <c r="A4" s="136" t="s">
        <v>164</v>
      </c>
      <c r="B4" s="136" t="s">
        <v>165</v>
      </c>
    </row>
    <row r="5" s="2" customFormat="1" ht="18.75" customHeight="1" spans="1:2">
      <c r="A5" s="139" t="s">
        <v>166</v>
      </c>
      <c r="B5" s="144">
        <v>146292</v>
      </c>
    </row>
    <row r="6" s="2" customFormat="1" ht="18.75" customHeight="1" spans="1:2">
      <c r="A6" s="137" t="s">
        <v>167</v>
      </c>
      <c r="B6" s="144">
        <f>B7+B11+B15+B20+B23+B28+B33+B35+B39+B42+B45+B48+B51+B54+B57+B60+B63+B66+B70+B73</f>
        <v>15717.550237</v>
      </c>
    </row>
    <row r="7" s="2" customFormat="1" ht="18.75" customHeight="1" spans="1:2">
      <c r="A7" s="139" t="s">
        <v>168</v>
      </c>
      <c r="B7" s="145">
        <v>652.415</v>
      </c>
    </row>
    <row r="8" s="1" customFormat="1" ht="18.75" customHeight="1" spans="1:2">
      <c r="A8" s="139" t="s">
        <v>169</v>
      </c>
      <c r="B8" s="145">
        <v>604.065</v>
      </c>
    </row>
    <row r="9" s="1" customFormat="1" ht="18.75" customHeight="1" spans="1:2">
      <c r="A9" s="139" t="s">
        <v>170</v>
      </c>
      <c r="B9" s="145">
        <v>33.35</v>
      </c>
    </row>
    <row r="10" s="1" customFormat="1" ht="18.75" customHeight="1" spans="1:2">
      <c r="A10" s="146" t="s">
        <v>171</v>
      </c>
      <c r="B10" s="145">
        <v>15</v>
      </c>
    </row>
    <row r="11" s="2" customFormat="1" ht="18.75" customHeight="1" spans="1:2">
      <c r="A11" s="139" t="s">
        <v>172</v>
      </c>
      <c r="B11" s="145">
        <v>273.96725</v>
      </c>
    </row>
    <row r="12" s="1" customFormat="1" ht="18.75" customHeight="1" spans="1:2">
      <c r="A12" s="139" t="s">
        <v>169</v>
      </c>
      <c r="B12" s="145">
        <v>238.01325</v>
      </c>
    </row>
    <row r="13" s="1" customFormat="1" ht="18.75" customHeight="1" spans="1:2">
      <c r="A13" s="139" t="s">
        <v>173</v>
      </c>
      <c r="B13" s="145">
        <v>24.854</v>
      </c>
    </row>
    <row r="14" s="1" customFormat="1" ht="18.75" customHeight="1" spans="1:2">
      <c r="A14" s="139" t="s">
        <v>174</v>
      </c>
      <c r="B14" s="145">
        <v>11</v>
      </c>
    </row>
    <row r="15" s="2" customFormat="1" ht="18.75" customHeight="1" spans="1:2">
      <c r="A15" s="139" t="s">
        <v>175</v>
      </c>
      <c r="B15" s="145">
        <v>8471.743621</v>
      </c>
    </row>
    <row r="16" s="1" customFormat="1" ht="18.75" customHeight="1" spans="1:2">
      <c r="A16" s="139" t="s">
        <v>169</v>
      </c>
      <c r="B16" s="145">
        <v>4902.570171</v>
      </c>
    </row>
    <row r="17" s="1" customFormat="1" ht="18.75" customHeight="1" spans="1:2">
      <c r="A17" s="139" t="s">
        <v>176</v>
      </c>
      <c r="B17" s="145">
        <v>60</v>
      </c>
    </row>
    <row r="18" s="1" customFormat="1" ht="18.75" customHeight="1" spans="1:2">
      <c r="A18" s="139" t="s">
        <v>177</v>
      </c>
      <c r="B18" s="145">
        <v>2656.66345</v>
      </c>
    </row>
    <row r="19" s="1" customFormat="1" ht="18.75" customHeight="1" spans="1:2">
      <c r="A19" s="139" t="s">
        <v>178</v>
      </c>
      <c r="B19" s="145">
        <v>852</v>
      </c>
    </row>
    <row r="20" s="1" customFormat="1" ht="18.75" customHeight="1" spans="1:2">
      <c r="A20" s="139" t="s">
        <v>179</v>
      </c>
      <c r="B20" s="145">
        <v>240.0422</v>
      </c>
    </row>
    <row r="21" s="2" customFormat="1" ht="18.75" customHeight="1" spans="1:2">
      <c r="A21" s="139" t="s">
        <v>169</v>
      </c>
      <c r="B21" s="145">
        <v>157.1858</v>
      </c>
    </row>
    <row r="22" s="1" customFormat="1" ht="18.75" customHeight="1" spans="1:2">
      <c r="A22" s="139" t="s">
        <v>180</v>
      </c>
      <c r="B22" s="145">
        <v>82.8564</v>
      </c>
    </row>
    <row r="23" s="1" customFormat="1" ht="18.75" customHeight="1" spans="1:2">
      <c r="A23" s="139" t="s">
        <v>181</v>
      </c>
      <c r="B23" s="145">
        <v>237.9132</v>
      </c>
    </row>
    <row r="24" s="2" customFormat="1" ht="18.75" customHeight="1" spans="1:2">
      <c r="A24" s="139" t="s">
        <v>169</v>
      </c>
      <c r="B24" s="145">
        <v>168.3132</v>
      </c>
    </row>
    <row r="25" s="1" customFormat="1" ht="18.75" customHeight="1" spans="1:2">
      <c r="A25" s="139" t="s">
        <v>182</v>
      </c>
      <c r="B25" s="145">
        <v>15.6</v>
      </c>
    </row>
    <row r="26" s="1" customFormat="1" ht="18.75" customHeight="1" spans="1:2">
      <c r="A26" s="139" t="s">
        <v>183</v>
      </c>
      <c r="B26" s="145">
        <v>50</v>
      </c>
    </row>
    <row r="27" s="2" customFormat="1" ht="18.75" customHeight="1" spans="1:2">
      <c r="A27" s="139" t="s">
        <v>184</v>
      </c>
      <c r="B27" s="145">
        <v>4</v>
      </c>
    </row>
    <row r="28" s="1" customFormat="1" ht="18.75" customHeight="1" spans="1:2">
      <c r="A28" s="139" t="s">
        <v>185</v>
      </c>
      <c r="B28" s="145">
        <v>1287.111356</v>
      </c>
    </row>
    <row r="29" s="1" customFormat="1" ht="18.75" customHeight="1" spans="1:2">
      <c r="A29" s="139" t="s">
        <v>169</v>
      </c>
      <c r="B29" s="145">
        <v>360.5826</v>
      </c>
    </row>
    <row r="30" s="1" customFormat="1" ht="18.75" customHeight="1" spans="1:2">
      <c r="A30" s="139" t="s">
        <v>186</v>
      </c>
      <c r="B30" s="145">
        <v>36</v>
      </c>
    </row>
    <row r="31" s="1" customFormat="1" ht="18.75" customHeight="1" spans="1:2">
      <c r="A31" s="139" t="s">
        <v>177</v>
      </c>
      <c r="B31" s="145">
        <v>738.028756</v>
      </c>
    </row>
    <row r="32" s="2" customFormat="1" ht="18.75" customHeight="1" spans="1:2">
      <c r="A32" s="139" t="s">
        <v>187</v>
      </c>
      <c r="B32" s="145">
        <v>154.5</v>
      </c>
    </row>
    <row r="33" s="1" customFormat="1" ht="18.75" customHeight="1" spans="1:2">
      <c r="A33" s="139" t="s">
        <v>188</v>
      </c>
      <c r="B33" s="145">
        <v>503.84</v>
      </c>
    </row>
    <row r="34" s="1" customFormat="1" ht="18.75" customHeight="1" spans="1:2">
      <c r="A34" s="139" t="s">
        <v>189</v>
      </c>
      <c r="B34" s="145">
        <v>503.84</v>
      </c>
    </row>
    <row r="35" s="2" customFormat="1" ht="18.75" customHeight="1" spans="1:2">
      <c r="A35" s="139" t="s">
        <v>190</v>
      </c>
      <c r="B35" s="145">
        <v>159.70915</v>
      </c>
    </row>
    <row r="36" s="1" customFormat="1" ht="18.75" customHeight="1" spans="1:2">
      <c r="A36" s="139" t="s">
        <v>169</v>
      </c>
      <c r="B36" s="145">
        <v>124.70915</v>
      </c>
    </row>
    <row r="37" s="1" customFormat="1" ht="18.75" customHeight="1" spans="1:2">
      <c r="A37" s="139" t="s">
        <v>191</v>
      </c>
      <c r="B37" s="145">
        <v>10</v>
      </c>
    </row>
    <row r="38" s="1" customFormat="1" ht="18.75" customHeight="1" spans="1:2">
      <c r="A38" s="139" t="s">
        <v>192</v>
      </c>
      <c r="B38" s="145">
        <v>25</v>
      </c>
    </row>
    <row r="39" s="2" customFormat="1" ht="18.75" customHeight="1" spans="1:2">
      <c r="A39" s="139" t="s">
        <v>193</v>
      </c>
      <c r="B39" s="145">
        <v>196.36055</v>
      </c>
    </row>
    <row r="40" s="1" customFormat="1" ht="18.75" customHeight="1" spans="1:2">
      <c r="A40" s="139" t="s">
        <v>169</v>
      </c>
      <c r="B40" s="145">
        <v>70.36055</v>
      </c>
    </row>
    <row r="41" s="2" customFormat="1" ht="18.75" customHeight="1" spans="1:3">
      <c r="A41" s="139" t="s">
        <v>194</v>
      </c>
      <c r="B41" s="145">
        <v>126</v>
      </c>
      <c r="C41" s="1"/>
    </row>
    <row r="42" s="1" customFormat="1" ht="18.75" customHeight="1" spans="1:2">
      <c r="A42" s="139" t="s">
        <v>195</v>
      </c>
      <c r="B42" s="145">
        <v>492.9359</v>
      </c>
    </row>
    <row r="43" s="1" customFormat="1" ht="18.75" customHeight="1" spans="1:2">
      <c r="A43" s="139" t="s">
        <v>169</v>
      </c>
      <c r="B43" s="145">
        <v>481.3359</v>
      </c>
    </row>
    <row r="44" s="2" customFormat="1" ht="18.75" customHeight="1" spans="1:2">
      <c r="A44" s="139" t="s">
        <v>196</v>
      </c>
      <c r="B44" s="145">
        <v>11.6</v>
      </c>
    </row>
    <row r="45" s="1" customFormat="1" ht="18.75" customHeight="1" spans="1:2">
      <c r="A45" s="139" t="s">
        <v>197</v>
      </c>
      <c r="B45" s="145">
        <v>161.19585</v>
      </c>
    </row>
    <row r="46" s="1" customFormat="1" ht="18.75" customHeight="1" spans="1:2">
      <c r="A46" s="139" t="s">
        <v>169</v>
      </c>
      <c r="B46" s="145">
        <v>134.19585</v>
      </c>
    </row>
    <row r="47" s="1" customFormat="1" ht="18.75" customHeight="1" spans="1:2">
      <c r="A47" s="139" t="s">
        <v>198</v>
      </c>
      <c r="B47" s="145">
        <v>27</v>
      </c>
    </row>
    <row r="48" s="1" customFormat="1" ht="18.75" customHeight="1" spans="1:2">
      <c r="A48" s="139" t="s">
        <v>199</v>
      </c>
      <c r="B48" s="145">
        <v>157.3618</v>
      </c>
    </row>
    <row r="49" s="1" customFormat="1" ht="18.75" customHeight="1" spans="1:2">
      <c r="A49" s="139" t="s">
        <v>169</v>
      </c>
      <c r="B49" s="145">
        <v>89.5618</v>
      </c>
    </row>
    <row r="50" s="1" customFormat="1" ht="18.75" customHeight="1" spans="1:2">
      <c r="A50" s="139" t="s">
        <v>200</v>
      </c>
      <c r="B50" s="145">
        <v>67.8</v>
      </c>
    </row>
    <row r="51" s="1" customFormat="1" ht="18.75" customHeight="1" spans="1:2">
      <c r="A51" s="139" t="s">
        <v>201</v>
      </c>
      <c r="B51" s="145">
        <v>40.8617</v>
      </c>
    </row>
    <row r="52" s="2" customFormat="1" ht="18.75" customHeight="1" spans="1:2">
      <c r="A52" s="139" t="s">
        <v>169</v>
      </c>
      <c r="B52" s="145">
        <v>35.8617</v>
      </c>
    </row>
    <row r="53" s="2" customFormat="1" ht="18.75" customHeight="1" spans="1:2">
      <c r="A53" s="139" t="s">
        <v>202</v>
      </c>
      <c r="B53" s="145">
        <v>5</v>
      </c>
    </row>
    <row r="54" s="1" customFormat="1" ht="18.75" customHeight="1" spans="1:2">
      <c r="A54" s="139" t="s">
        <v>203</v>
      </c>
      <c r="B54" s="145">
        <v>194.5253</v>
      </c>
    </row>
    <row r="55" s="2" customFormat="1" ht="18.75" customHeight="1" spans="1:2">
      <c r="A55" s="139" t="s">
        <v>169</v>
      </c>
      <c r="B55" s="145">
        <v>107.0253</v>
      </c>
    </row>
    <row r="56" s="1" customFormat="1" ht="18.75" customHeight="1" spans="1:2">
      <c r="A56" s="139" t="s">
        <v>204</v>
      </c>
      <c r="B56" s="145">
        <v>87.5</v>
      </c>
    </row>
    <row r="57" s="1" customFormat="1" ht="18.75" customHeight="1" spans="1:2">
      <c r="A57" s="139" t="s">
        <v>205</v>
      </c>
      <c r="B57" s="145">
        <v>237.6831</v>
      </c>
    </row>
    <row r="58" s="2" customFormat="1" ht="18.75" customHeight="1" spans="1:2">
      <c r="A58" s="139" t="s">
        <v>169</v>
      </c>
      <c r="B58" s="145">
        <v>202.7031</v>
      </c>
    </row>
    <row r="59" s="1" customFormat="1" ht="18.75" customHeight="1" spans="1:2">
      <c r="A59" s="139" t="s">
        <v>206</v>
      </c>
      <c r="B59" s="145">
        <v>34.98</v>
      </c>
    </row>
    <row r="60" s="2" customFormat="1" ht="18.75" customHeight="1" spans="1:2">
      <c r="A60" s="139" t="s">
        <v>207</v>
      </c>
      <c r="B60" s="145">
        <v>685.94625</v>
      </c>
    </row>
    <row r="61" s="1" customFormat="1" ht="18.75" customHeight="1" spans="1:2">
      <c r="A61" s="139" t="s">
        <v>169</v>
      </c>
      <c r="B61" s="145">
        <v>225.64125</v>
      </c>
    </row>
    <row r="62" s="1" customFormat="1" ht="18.75" customHeight="1" spans="1:2">
      <c r="A62" s="139" t="s">
        <v>208</v>
      </c>
      <c r="B62" s="145">
        <v>460.305</v>
      </c>
    </row>
    <row r="63" s="2" customFormat="1" ht="18.75" customHeight="1" spans="1:2">
      <c r="A63" s="139" t="s">
        <v>209</v>
      </c>
      <c r="B63" s="145">
        <v>292.73811</v>
      </c>
    </row>
    <row r="64" s="1" customFormat="1" ht="18.75" customHeight="1" spans="1:2">
      <c r="A64" s="139" t="s">
        <v>169</v>
      </c>
      <c r="B64" s="145">
        <v>237.73811</v>
      </c>
    </row>
    <row r="65" s="2" customFormat="1" ht="18.75" customHeight="1" spans="1:2">
      <c r="A65" s="139" t="s">
        <v>210</v>
      </c>
      <c r="B65" s="145">
        <v>55</v>
      </c>
    </row>
    <row r="66" s="1" customFormat="1" ht="18.75" customHeight="1" spans="1:2">
      <c r="A66" s="139" t="s">
        <v>211</v>
      </c>
      <c r="B66" s="145">
        <v>96.96725</v>
      </c>
    </row>
    <row r="67" s="1" customFormat="1" ht="18.75" customHeight="1" spans="1:2">
      <c r="A67" s="139" t="s">
        <v>169</v>
      </c>
      <c r="B67" s="145">
        <v>78.96725</v>
      </c>
    </row>
    <row r="68" s="2" customFormat="1" ht="18.75" customHeight="1" spans="1:2">
      <c r="A68" s="139" t="s">
        <v>212</v>
      </c>
      <c r="B68" s="145">
        <v>8</v>
      </c>
    </row>
    <row r="69" s="1" customFormat="1" ht="18.75" customHeight="1" spans="1:2">
      <c r="A69" s="139" t="s">
        <v>213</v>
      </c>
      <c r="B69" s="145">
        <v>10</v>
      </c>
    </row>
    <row r="70" s="2" customFormat="1" ht="18.75" customHeight="1" spans="1:2">
      <c r="A70" s="139" t="s">
        <v>214</v>
      </c>
      <c r="B70" s="145">
        <v>498.13605</v>
      </c>
    </row>
    <row r="71" s="1" customFormat="1" ht="18.75" customHeight="1" spans="1:2">
      <c r="A71" s="139" t="s">
        <v>169</v>
      </c>
      <c r="B71" s="145">
        <v>342.93605</v>
      </c>
    </row>
    <row r="72" s="2" customFormat="1" ht="18.75" customHeight="1" spans="1:2">
      <c r="A72" s="139" t="s">
        <v>215</v>
      </c>
      <c r="B72" s="145">
        <v>155.2</v>
      </c>
    </row>
    <row r="73" s="1" customFormat="1" ht="18.75" customHeight="1" spans="1:2">
      <c r="A73" s="139" t="s">
        <v>216</v>
      </c>
      <c r="B73" s="145">
        <v>836.0966</v>
      </c>
    </row>
    <row r="74" s="2" customFormat="1" ht="18.75" customHeight="1" spans="1:2">
      <c r="A74" s="139" t="s">
        <v>169</v>
      </c>
      <c r="B74" s="145">
        <v>626.0966</v>
      </c>
    </row>
    <row r="75" s="2" customFormat="1" ht="18.75" customHeight="1" spans="1:2">
      <c r="A75" s="139" t="s">
        <v>217</v>
      </c>
      <c r="B75" s="145">
        <v>45</v>
      </c>
    </row>
    <row r="76" s="1" customFormat="1" ht="18.75" customHeight="1" spans="1:2">
      <c r="A76" s="139" t="s">
        <v>218</v>
      </c>
      <c r="B76" s="145">
        <v>20</v>
      </c>
    </row>
    <row r="77" s="1" customFormat="1" ht="18.75" customHeight="1" spans="1:2">
      <c r="A77" s="139" t="s">
        <v>219</v>
      </c>
      <c r="B77" s="145">
        <v>5</v>
      </c>
    </row>
    <row r="78" s="2" customFormat="1" ht="18.75" customHeight="1" spans="1:2">
      <c r="A78" s="139" t="s">
        <v>186</v>
      </c>
      <c r="B78" s="145">
        <v>5</v>
      </c>
    </row>
    <row r="79" s="2" customFormat="1" ht="18.75" customHeight="1" spans="1:2">
      <c r="A79" s="139" t="s">
        <v>220</v>
      </c>
      <c r="B79" s="145">
        <v>15</v>
      </c>
    </row>
    <row r="80" s="1" customFormat="1" ht="18.75" customHeight="1" spans="1:2">
      <c r="A80" s="139" t="s">
        <v>221</v>
      </c>
      <c r="B80" s="145">
        <v>120</v>
      </c>
    </row>
    <row r="81" s="2" customFormat="1" ht="18.75" customHeight="1" spans="1:2">
      <c r="A81" s="137" t="s">
        <v>222</v>
      </c>
      <c r="B81" s="144">
        <v>25.28</v>
      </c>
    </row>
    <row r="82" s="1" customFormat="1" ht="18.75" customHeight="1" spans="1:2">
      <c r="A82" s="139" t="s">
        <v>223</v>
      </c>
      <c r="B82" s="145">
        <v>25.28</v>
      </c>
    </row>
    <row r="83" s="1" customFormat="1" ht="18.75" customHeight="1" spans="1:2">
      <c r="A83" s="139" t="s">
        <v>224</v>
      </c>
      <c r="B83" s="145">
        <v>15.28</v>
      </c>
    </row>
    <row r="84" s="1" customFormat="1" ht="18.75" customHeight="1" spans="1:2">
      <c r="A84" s="139" t="s">
        <v>225</v>
      </c>
      <c r="B84" s="145">
        <v>10</v>
      </c>
    </row>
    <row r="85" s="2" customFormat="1" ht="18.75" customHeight="1" spans="1:2">
      <c r="A85" s="137" t="s">
        <v>226</v>
      </c>
      <c r="B85" s="144">
        <f>B86+B93</f>
        <v>4500.82095</v>
      </c>
    </row>
    <row r="86" s="1" customFormat="1" ht="18.75" customHeight="1" spans="1:2">
      <c r="A86" s="139" t="s">
        <v>227</v>
      </c>
      <c r="B86" s="145">
        <v>4218.2161</v>
      </c>
    </row>
    <row r="87" s="2" customFormat="1" ht="18.75" customHeight="1" spans="1:3">
      <c r="A87" s="139" t="s">
        <v>169</v>
      </c>
      <c r="B87" s="145">
        <v>3471.5151</v>
      </c>
      <c r="C87" s="1"/>
    </row>
    <row r="88" s="1" customFormat="1" ht="18.75" customHeight="1" spans="1:2">
      <c r="A88" s="139" t="s">
        <v>186</v>
      </c>
      <c r="B88" s="145">
        <v>100</v>
      </c>
    </row>
    <row r="89" s="2" customFormat="1" ht="18.75" customHeight="1" spans="1:2">
      <c r="A89" s="139" t="s">
        <v>228</v>
      </c>
      <c r="B89" s="145">
        <v>100</v>
      </c>
    </row>
    <row r="90" s="1" customFormat="1" ht="18.75" customHeight="1" spans="1:2">
      <c r="A90" s="139" t="s">
        <v>229</v>
      </c>
      <c r="B90" s="145">
        <v>47.1</v>
      </c>
    </row>
    <row r="91" s="2" customFormat="1" ht="18.75" customHeight="1" spans="1:2">
      <c r="A91" s="139" t="s">
        <v>177</v>
      </c>
      <c r="B91" s="145">
        <v>46.761</v>
      </c>
    </row>
    <row r="92" s="1" customFormat="1" ht="18.75" customHeight="1" spans="1:2">
      <c r="A92" s="139" t="s">
        <v>230</v>
      </c>
      <c r="B92" s="145">
        <v>452.84</v>
      </c>
    </row>
    <row r="93" s="1" customFormat="1" ht="18.75" customHeight="1" spans="1:2">
      <c r="A93" s="139" t="s">
        <v>231</v>
      </c>
      <c r="B93" s="145">
        <v>282.60485</v>
      </c>
    </row>
    <row r="94" s="1" customFormat="1" ht="18.75" customHeight="1" spans="1:2">
      <c r="A94" s="139" t="s">
        <v>169</v>
      </c>
      <c r="B94" s="145">
        <v>174.60485</v>
      </c>
    </row>
    <row r="95" s="1" customFormat="1" ht="18.75" customHeight="1" spans="1:2">
      <c r="A95" s="139" t="s">
        <v>232</v>
      </c>
      <c r="B95" s="145">
        <v>17</v>
      </c>
    </row>
    <row r="96" s="1" customFormat="1" ht="18.75" customHeight="1" spans="1:2">
      <c r="A96" s="139" t="s">
        <v>233</v>
      </c>
      <c r="B96" s="145">
        <v>91</v>
      </c>
    </row>
    <row r="97" s="2" customFormat="1" ht="18.75" customHeight="1" spans="1:2">
      <c r="A97" s="137" t="s">
        <v>234</v>
      </c>
      <c r="B97" s="144">
        <f>B98+B101+B107+B110+B112</f>
        <v>19229.760455</v>
      </c>
    </row>
    <row r="98" s="2" customFormat="1" ht="18.75" customHeight="1" spans="1:2">
      <c r="A98" s="139" t="s">
        <v>235</v>
      </c>
      <c r="B98" s="145">
        <v>396.1376</v>
      </c>
    </row>
    <row r="99" s="1" customFormat="1" ht="18.75" customHeight="1" spans="1:2">
      <c r="A99" s="139" t="s">
        <v>169</v>
      </c>
      <c r="B99" s="145">
        <v>138.27055</v>
      </c>
    </row>
    <row r="100" s="1" customFormat="1" ht="18.75" customHeight="1" spans="1:2">
      <c r="A100" s="139" t="s">
        <v>236</v>
      </c>
      <c r="B100" s="145">
        <v>257.86705</v>
      </c>
    </row>
    <row r="101" s="2" customFormat="1" ht="18.75" customHeight="1" spans="1:2">
      <c r="A101" s="139" t="s">
        <v>237</v>
      </c>
      <c r="B101" s="145">
        <v>17250.586105</v>
      </c>
    </row>
    <row r="102" s="1" customFormat="1" ht="18.75" customHeight="1" spans="1:2">
      <c r="A102" s="139" t="s">
        <v>238</v>
      </c>
      <c r="B102" s="145">
        <v>1276.8178</v>
      </c>
    </row>
    <row r="103" s="1" customFormat="1" ht="18.75" customHeight="1" spans="1:2">
      <c r="A103" s="139" t="s">
        <v>239</v>
      </c>
      <c r="B103" s="145">
        <v>8007.5098</v>
      </c>
    </row>
    <row r="104" s="1" customFormat="1" ht="18.75" customHeight="1" spans="1:2">
      <c r="A104" s="139" t="s">
        <v>240</v>
      </c>
      <c r="B104" s="145">
        <v>3987.755805</v>
      </c>
    </row>
    <row r="105" s="1" customFormat="1" ht="18.75" customHeight="1" spans="1:2">
      <c r="A105" s="139" t="s">
        <v>241</v>
      </c>
      <c r="B105" s="145">
        <v>228.81935</v>
      </c>
    </row>
    <row r="106" s="1" customFormat="1" ht="18.75" customHeight="1" spans="1:2">
      <c r="A106" s="139" t="s">
        <v>242</v>
      </c>
      <c r="B106" s="145">
        <v>3749.68335</v>
      </c>
    </row>
    <row r="107" s="2" customFormat="1" ht="18.75" customHeight="1" spans="1:2">
      <c r="A107" s="139" t="s">
        <v>243</v>
      </c>
      <c r="B107" s="145">
        <v>787.95275</v>
      </c>
    </row>
    <row r="108" s="2" customFormat="1" ht="18.75" customHeight="1" spans="1:3">
      <c r="A108" s="139" t="s">
        <v>244</v>
      </c>
      <c r="B108" s="145">
        <v>146</v>
      </c>
      <c r="C108" s="1"/>
    </row>
    <row r="109" s="1" customFormat="1" ht="18.75" customHeight="1" spans="1:2">
      <c r="A109" s="139" t="s">
        <v>245</v>
      </c>
      <c r="B109" s="145">
        <v>641.95275</v>
      </c>
    </row>
    <row r="110" s="1" customFormat="1" ht="18.75" customHeight="1" spans="1:2">
      <c r="A110" s="139" t="s">
        <v>246</v>
      </c>
      <c r="B110" s="145">
        <v>174.084</v>
      </c>
    </row>
    <row r="111" s="1" customFormat="1" ht="18.75" customHeight="1" spans="1:2">
      <c r="A111" s="139" t="s">
        <v>247</v>
      </c>
      <c r="B111" s="145">
        <v>174.084</v>
      </c>
    </row>
    <row r="112" s="1" customFormat="1" ht="18.75" customHeight="1" spans="1:2">
      <c r="A112" s="139" t="s">
        <v>248</v>
      </c>
      <c r="B112" s="145">
        <v>621</v>
      </c>
    </row>
    <row r="113" s="1" customFormat="1" ht="18.75" customHeight="1" spans="1:2">
      <c r="A113" s="139" t="s">
        <v>249</v>
      </c>
      <c r="B113" s="145">
        <v>120</v>
      </c>
    </row>
    <row r="114" s="2" customFormat="1" ht="18.75" customHeight="1" spans="1:3">
      <c r="A114" s="139" t="s">
        <v>250</v>
      </c>
      <c r="B114" s="145">
        <v>501</v>
      </c>
      <c r="C114" s="1"/>
    </row>
    <row r="115" s="2" customFormat="1" ht="18.75" customHeight="1" spans="1:2">
      <c r="A115" s="137" t="s">
        <v>251</v>
      </c>
      <c r="B115" s="144">
        <f>B116+B118</f>
        <v>85.58175</v>
      </c>
    </row>
    <row r="116" s="2" customFormat="1" ht="18.75" customHeight="1" spans="1:2">
      <c r="A116" s="139" t="s">
        <v>252</v>
      </c>
      <c r="B116" s="145">
        <v>25.58175</v>
      </c>
    </row>
    <row r="117" s="2" customFormat="1" ht="18.75" customHeight="1" spans="1:2">
      <c r="A117" s="139" t="s">
        <v>169</v>
      </c>
      <c r="B117" s="145">
        <v>25.58175</v>
      </c>
    </row>
    <row r="118" s="1" customFormat="1" ht="18.75" customHeight="1" spans="1:2">
      <c r="A118" s="139" t="s">
        <v>253</v>
      </c>
      <c r="B118" s="145">
        <v>60</v>
      </c>
    </row>
    <row r="119" s="2" customFormat="1" ht="18.75" customHeight="1" spans="1:3">
      <c r="A119" s="139" t="s">
        <v>254</v>
      </c>
      <c r="B119" s="145">
        <v>60</v>
      </c>
      <c r="C119" s="1"/>
    </row>
    <row r="120" s="2" customFormat="1" ht="18.75" customHeight="1" spans="1:2">
      <c r="A120" s="137" t="s">
        <v>255</v>
      </c>
      <c r="B120" s="144">
        <f>B121+B127+B129+B131+B133</f>
        <v>1324.74605</v>
      </c>
    </row>
    <row r="121" s="1" customFormat="1" ht="18.75" customHeight="1" spans="1:2">
      <c r="A121" s="139" t="s">
        <v>256</v>
      </c>
      <c r="B121" s="145">
        <v>1054.5042</v>
      </c>
    </row>
    <row r="122" s="2" customFormat="1" ht="18.75" customHeight="1" spans="1:2">
      <c r="A122" s="139" t="s">
        <v>169</v>
      </c>
      <c r="B122" s="145">
        <v>354.19285</v>
      </c>
    </row>
    <row r="123" s="2" customFormat="1" ht="18.75" customHeight="1" spans="1:2">
      <c r="A123" s="139" t="s">
        <v>257</v>
      </c>
      <c r="B123" s="145">
        <v>95.03775</v>
      </c>
    </row>
    <row r="124" s="1" customFormat="1" ht="18.75" customHeight="1" spans="1:2">
      <c r="A124" s="139" t="s">
        <v>258</v>
      </c>
      <c r="B124" s="145">
        <v>10</v>
      </c>
    </row>
    <row r="125" s="2" customFormat="1" ht="18.75" customHeight="1" spans="1:2">
      <c r="A125" s="139" t="s">
        <v>259</v>
      </c>
      <c r="B125" s="145">
        <v>96.1936</v>
      </c>
    </row>
    <row r="126" s="2" customFormat="1" ht="18.75" customHeight="1" spans="1:3">
      <c r="A126" s="139" t="s">
        <v>260</v>
      </c>
      <c r="B126" s="145">
        <v>499.08</v>
      </c>
      <c r="C126" s="1"/>
    </row>
    <row r="127" s="1" customFormat="1" ht="18.75" customHeight="1" spans="1:2">
      <c r="A127" s="139" t="s">
        <v>261</v>
      </c>
      <c r="B127" s="145">
        <v>5</v>
      </c>
    </row>
    <row r="128" s="1" customFormat="1" ht="18.75" customHeight="1" spans="1:2">
      <c r="A128" s="139" t="s">
        <v>262</v>
      </c>
      <c r="B128" s="145">
        <v>5</v>
      </c>
    </row>
    <row r="129" s="1" customFormat="1" ht="18.75" customHeight="1" spans="1:2">
      <c r="A129" s="139" t="s">
        <v>263</v>
      </c>
      <c r="B129" s="145">
        <v>5</v>
      </c>
    </row>
    <row r="130" s="1" customFormat="1" ht="18.75" customHeight="1" spans="1:2">
      <c r="A130" s="139" t="s">
        <v>264</v>
      </c>
      <c r="B130" s="145">
        <v>5</v>
      </c>
    </row>
    <row r="131" s="1" customFormat="1" ht="18.75" customHeight="1" spans="1:2">
      <c r="A131" s="139" t="s">
        <v>265</v>
      </c>
      <c r="B131" s="145">
        <v>49.24185</v>
      </c>
    </row>
    <row r="132" s="2" customFormat="1" ht="18.75" customHeight="1" spans="1:2">
      <c r="A132" s="139" t="s">
        <v>266</v>
      </c>
      <c r="B132" s="145">
        <v>49.24185</v>
      </c>
    </row>
    <row r="133" s="1" customFormat="1" ht="18.75" customHeight="1" spans="1:2">
      <c r="A133" s="139" t="s">
        <v>267</v>
      </c>
      <c r="B133" s="145">
        <v>211</v>
      </c>
    </row>
    <row r="134" s="2" customFormat="1" ht="18.75" customHeight="1" spans="1:2">
      <c r="A134" s="139" t="s">
        <v>268</v>
      </c>
      <c r="B134" s="145">
        <v>211</v>
      </c>
    </row>
    <row r="135" s="2" customFormat="1" ht="18.75" customHeight="1" spans="1:2">
      <c r="A135" s="137" t="s">
        <v>269</v>
      </c>
      <c r="B135" s="144">
        <f>B136+B141+B145+B149+B151+B155+B158+B161+B167+B170+B172+B175+B177+B179</f>
        <v>29159.196905</v>
      </c>
    </row>
    <row r="136" s="1" customFormat="1" ht="18.75" customHeight="1" spans="1:2">
      <c r="A136" s="139" t="s">
        <v>270</v>
      </c>
      <c r="B136" s="145">
        <v>718.2426</v>
      </c>
    </row>
    <row r="137" s="1" customFormat="1" ht="18.75" customHeight="1" spans="1:2">
      <c r="A137" s="139" t="s">
        <v>169</v>
      </c>
      <c r="B137" s="145">
        <v>303.0966</v>
      </c>
    </row>
    <row r="138" s="1" customFormat="1" ht="18.75" customHeight="1" spans="1:2">
      <c r="A138" s="139" t="s">
        <v>271</v>
      </c>
      <c r="B138" s="145">
        <v>84.1359</v>
      </c>
    </row>
    <row r="139" s="1" customFormat="1" ht="18.75" customHeight="1" spans="1:2">
      <c r="A139" s="139" t="s">
        <v>272</v>
      </c>
      <c r="B139" s="145">
        <v>2.5</v>
      </c>
    </row>
    <row r="140" s="2" customFormat="1" ht="18.75" customHeight="1" spans="1:3">
      <c r="A140" s="139" t="s">
        <v>273</v>
      </c>
      <c r="B140" s="145">
        <v>328.5101</v>
      </c>
      <c r="C140" s="1"/>
    </row>
    <row r="141" s="1" customFormat="1" ht="18.75" customHeight="1" spans="1:2">
      <c r="A141" s="139" t="s">
        <v>274</v>
      </c>
      <c r="B141" s="145">
        <v>1846.6968</v>
      </c>
    </row>
    <row r="142" s="1" customFormat="1" ht="18.75" customHeight="1" spans="1:2">
      <c r="A142" s="139" t="s">
        <v>169</v>
      </c>
      <c r="B142" s="145">
        <v>742.2816</v>
      </c>
    </row>
    <row r="143" s="1" customFormat="1" ht="18.75" customHeight="1" spans="1:2">
      <c r="A143" s="139" t="s">
        <v>275</v>
      </c>
      <c r="B143" s="145">
        <v>500</v>
      </c>
    </row>
    <row r="144" s="2" customFormat="1" ht="18.75" customHeight="1" spans="1:3">
      <c r="A144" s="139" t="s">
        <v>276</v>
      </c>
      <c r="B144" s="145">
        <v>604.4152</v>
      </c>
      <c r="C144" s="1"/>
    </row>
    <row r="145" s="2" customFormat="1" ht="18.75" customHeight="1" spans="1:2">
      <c r="A145" s="139" t="s">
        <v>277</v>
      </c>
      <c r="B145" s="145">
        <v>11982.125605</v>
      </c>
    </row>
    <row r="146" s="1" customFormat="1" ht="18.75" customHeight="1" spans="1:2">
      <c r="A146" s="139" t="s">
        <v>278</v>
      </c>
      <c r="B146" s="145">
        <v>6182.191231</v>
      </c>
    </row>
    <row r="147" s="1" customFormat="1" ht="18.75" customHeight="1" spans="1:2">
      <c r="A147" s="139" t="s">
        <v>279</v>
      </c>
      <c r="B147" s="145">
        <v>3712.056574</v>
      </c>
    </row>
    <row r="148" s="1" customFormat="1" ht="18.75" customHeight="1" spans="1:2">
      <c r="A148" s="139" t="s">
        <v>280</v>
      </c>
      <c r="B148" s="145">
        <v>2087.8778</v>
      </c>
    </row>
    <row r="149" s="2" customFormat="1" ht="18.75" customHeight="1" spans="1:3">
      <c r="A149" s="139" t="s">
        <v>281</v>
      </c>
      <c r="B149" s="145">
        <v>2002</v>
      </c>
      <c r="C149" s="1"/>
    </row>
    <row r="150" s="1" customFormat="1" ht="18.75" customHeight="1" spans="1:2">
      <c r="A150" s="139" t="s">
        <v>282</v>
      </c>
      <c r="B150" s="145">
        <v>2002</v>
      </c>
    </row>
    <row r="151" s="1" customFormat="1" ht="18.75" customHeight="1" spans="1:2">
      <c r="A151" s="139" t="s">
        <v>283</v>
      </c>
      <c r="B151" s="145">
        <v>468.888</v>
      </c>
    </row>
    <row r="152" s="1" customFormat="1" ht="18.75" customHeight="1" spans="1:2">
      <c r="A152" s="139" t="s">
        <v>284</v>
      </c>
      <c r="B152" s="145">
        <v>3.2736</v>
      </c>
    </row>
    <row r="153" s="1" customFormat="1" ht="18.75" customHeight="1" spans="1:2">
      <c r="A153" s="139" t="s">
        <v>285</v>
      </c>
      <c r="B153" s="145">
        <v>14.6304</v>
      </c>
    </row>
    <row r="154" s="2" customFormat="1" ht="18.75" customHeight="1" spans="1:3">
      <c r="A154" s="139" t="s">
        <v>286</v>
      </c>
      <c r="B154" s="145">
        <v>450.984</v>
      </c>
      <c r="C154" s="1"/>
    </row>
    <row r="155" s="1" customFormat="1" ht="18.75" customHeight="1" spans="1:2">
      <c r="A155" s="139" t="s">
        <v>287</v>
      </c>
      <c r="B155" s="145">
        <v>361.7113</v>
      </c>
    </row>
    <row r="156" s="1" customFormat="1" ht="18.75" customHeight="1" spans="1:2">
      <c r="A156" s="139" t="s">
        <v>288</v>
      </c>
      <c r="B156" s="145">
        <v>248</v>
      </c>
    </row>
    <row r="157" s="1" customFormat="1" ht="18.75" customHeight="1" spans="1:2">
      <c r="A157" s="139" t="s">
        <v>289</v>
      </c>
      <c r="B157" s="145">
        <v>113.7113</v>
      </c>
    </row>
    <row r="158" s="1" customFormat="1" ht="18.75" customHeight="1" spans="1:2">
      <c r="A158" s="139" t="s">
        <v>290</v>
      </c>
      <c r="B158" s="145">
        <v>84.368</v>
      </c>
    </row>
    <row r="159" s="2" customFormat="1" ht="18.75" customHeight="1" spans="1:3">
      <c r="A159" s="139" t="s">
        <v>291</v>
      </c>
      <c r="B159" s="145">
        <v>24.368</v>
      </c>
      <c r="C159" s="1"/>
    </row>
    <row r="160" s="2" customFormat="1" ht="18.75" customHeight="1" spans="1:3">
      <c r="A160" s="139" t="s">
        <v>292</v>
      </c>
      <c r="B160" s="145">
        <v>60</v>
      </c>
      <c r="C160" s="1"/>
    </row>
    <row r="161" s="1" customFormat="1" ht="18.75" customHeight="1" spans="1:2">
      <c r="A161" s="139" t="s">
        <v>293</v>
      </c>
      <c r="B161" s="145">
        <v>643.8451</v>
      </c>
    </row>
    <row r="162" s="2" customFormat="1" ht="18.75" customHeight="1" spans="1:2">
      <c r="A162" s="139" t="s">
        <v>169</v>
      </c>
      <c r="B162" s="145">
        <v>64.7611</v>
      </c>
    </row>
    <row r="163" s="1" customFormat="1" ht="18.75" customHeight="1" spans="1:2">
      <c r="A163" s="139" t="s">
        <v>294</v>
      </c>
      <c r="B163" s="145">
        <v>100</v>
      </c>
    </row>
    <row r="164" s="1" customFormat="1" ht="18.75" customHeight="1" spans="1:2">
      <c r="A164" s="139" t="s">
        <v>295</v>
      </c>
      <c r="B164" s="145">
        <v>160</v>
      </c>
    </row>
    <row r="165" s="1" customFormat="1" ht="18.75" customHeight="1" spans="1:2">
      <c r="A165" s="139" t="s">
        <v>296</v>
      </c>
      <c r="B165" s="145">
        <v>177.084</v>
      </c>
    </row>
    <row r="166" s="1" customFormat="1" ht="18.75" customHeight="1" spans="1:2">
      <c r="A166" s="139" t="s">
        <v>297</v>
      </c>
      <c r="B166" s="145">
        <v>142</v>
      </c>
    </row>
    <row r="167" s="1" customFormat="1" ht="18.75" customHeight="1" spans="1:2">
      <c r="A167" s="139" t="s">
        <v>298</v>
      </c>
      <c r="B167" s="145">
        <v>992.5</v>
      </c>
    </row>
    <row r="168" s="2" customFormat="1" ht="18.75" customHeight="1" spans="1:3">
      <c r="A168" s="139" t="s">
        <v>299</v>
      </c>
      <c r="B168" s="145">
        <v>679</v>
      </c>
      <c r="C168" s="1"/>
    </row>
    <row r="169" s="2" customFormat="1" ht="18.75" customHeight="1" spans="1:2">
      <c r="A169" s="139" t="s">
        <v>300</v>
      </c>
      <c r="B169" s="145">
        <v>313.5</v>
      </c>
    </row>
    <row r="170" s="1" customFormat="1" ht="18.75" customHeight="1" spans="1:2">
      <c r="A170" s="139" t="s">
        <v>301</v>
      </c>
      <c r="B170" s="145">
        <v>89.1</v>
      </c>
    </row>
    <row r="171" s="2" customFormat="1" ht="18.75" customHeight="1" spans="1:2">
      <c r="A171" s="139" t="s">
        <v>302</v>
      </c>
      <c r="B171" s="145">
        <v>89.1</v>
      </c>
    </row>
    <row r="172" s="1" customFormat="1" ht="18.75" customHeight="1" spans="1:2">
      <c r="A172" s="139" t="s">
        <v>303</v>
      </c>
      <c r="B172" s="145">
        <v>117.3131</v>
      </c>
    </row>
    <row r="173" s="2" customFormat="1" ht="18.75" customHeight="1" spans="1:2">
      <c r="A173" s="139" t="s">
        <v>304</v>
      </c>
      <c r="B173" s="145">
        <v>9.9636</v>
      </c>
    </row>
    <row r="174" s="1" customFormat="1" ht="18.75" customHeight="1" spans="1:2">
      <c r="A174" s="139" t="s">
        <v>305</v>
      </c>
      <c r="B174" s="145">
        <v>107.3495</v>
      </c>
    </row>
    <row r="175" s="1" customFormat="1" ht="18.75" customHeight="1" spans="1:2">
      <c r="A175" s="139" t="s">
        <v>306</v>
      </c>
      <c r="B175" s="145">
        <v>1103.3516</v>
      </c>
    </row>
    <row r="176" s="1" customFormat="1" ht="18.75" customHeight="1" spans="1:2">
      <c r="A176" s="139" t="s">
        <v>307</v>
      </c>
      <c r="B176" s="145">
        <v>1103.3516</v>
      </c>
    </row>
    <row r="177" s="1" customFormat="1" ht="18.75" customHeight="1" spans="1:2">
      <c r="A177" s="139" t="s">
        <v>308</v>
      </c>
      <c r="B177" s="145">
        <v>94.0548</v>
      </c>
    </row>
    <row r="178" s="1" customFormat="1" ht="18.75" customHeight="1" spans="1:2">
      <c r="A178" s="139" t="s">
        <v>309</v>
      </c>
      <c r="B178" s="145">
        <v>94.0548</v>
      </c>
    </row>
    <row r="179" s="1" customFormat="1" ht="18.75" customHeight="1" spans="1:2">
      <c r="A179" s="139" t="s">
        <v>310</v>
      </c>
      <c r="B179" s="145">
        <v>8655</v>
      </c>
    </row>
    <row r="180" s="1" customFormat="1" ht="18.75" customHeight="1" spans="1:2">
      <c r="A180" s="139" t="s">
        <v>311</v>
      </c>
      <c r="B180" s="145">
        <v>8655</v>
      </c>
    </row>
    <row r="181" s="2" customFormat="1" ht="18.75" customHeight="1" spans="1:2">
      <c r="A181" s="137" t="s">
        <v>312</v>
      </c>
      <c r="B181" s="144">
        <f>B182+B185+B189+B192+B199+B201+B205+B207+B210+B212+B215+B217</f>
        <v>10905.623427</v>
      </c>
    </row>
    <row r="182" s="2" customFormat="1" ht="18.75" customHeight="1" spans="1:2">
      <c r="A182" s="139" t="s">
        <v>313</v>
      </c>
      <c r="B182" s="145">
        <v>386.5624</v>
      </c>
    </row>
    <row r="183" s="1" customFormat="1" ht="18.75" customHeight="1" spans="1:2">
      <c r="A183" s="139" t="s">
        <v>169</v>
      </c>
      <c r="B183" s="145">
        <v>283.5624</v>
      </c>
    </row>
    <row r="184" s="1" customFormat="1" ht="18.75" customHeight="1" spans="1:2">
      <c r="A184" s="139" t="s">
        <v>314</v>
      </c>
      <c r="B184" s="145">
        <v>103</v>
      </c>
    </row>
    <row r="185" s="2" customFormat="1" ht="18.75" customHeight="1" spans="1:2">
      <c r="A185" s="139" t="s">
        <v>315</v>
      </c>
      <c r="B185" s="145">
        <v>966.8666</v>
      </c>
    </row>
    <row r="186" s="1" customFormat="1" ht="18.75" customHeight="1" spans="1:2">
      <c r="A186" s="139" t="s">
        <v>316</v>
      </c>
      <c r="B186" s="145">
        <v>394.0908</v>
      </c>
    </row>
    <row r="187" s="2" customFormat="1" ht="18.75" customHeight="1" spans="1:2">
      <c r="A187" s="139" t="s">
        <v>317</v>
      </c>
      <c r="B187" s="145">
        <v>411.7758</v>
      </c>
    </row>
    <row r="188" s="1" customFormat="1" ht="18.75" customHeight="1" spans="1:2">
      <c r="A188" s="139" t="s">
        <v>318</v>
      </c>
      <c r="B188" s="145">
        <v>161</v>
      </c>
    </row>
    <row r="189" s="1" customFormat="1" ht="18.75" customHeight="1" spans="1:2">
      <c r="A189" s="139" t="s">
        <v>319</v>
      </c>
      <c r="B189" s="145">
        <v>1532.39</v>
      </c>
    </row>
    <row r="190" s="2" customFormat="1" ht="18.75" customHeight="1" spans="1:2">
      <c r="A190" s="139" t="s">
        <v>320</v>
      </c>
      <c r="B190" s="145">
        <v>1075.59</v>
      </c>
    </row>
    <row r="191" s="1" customFormat="1" ht="18.75" customHeight="1" spans="1:2">
      <c r="A191" s="139" t="s">
        <v>321</v>
      </c>
      <c r="B191" s="145">
        <v>456.8</v>
      </c>
    </row>
    <row r="192" s="1" customFormat="1" ht="18.75" customHeight="1" spans="1:2">
      <c r="A192" s="139" t="s">
        <v>322</v>
      </c>
      <c r="B192" s="145">
        <v>1535.6034</v>
      </c>
    </row>
    <row r="193" s="2" customFormat="1" ht="18.75" customHeight="1" spans="1:2">
      <c r="A193" s="139" t="s">
        <v>323</v>
      </c>
      <c r="B193" s="145">
        <v>122.822</v>
      </c>
    </row>
    <row r="194" s="1" customFormat="1" ht="18.75" customHeight="1" spans="1:2">
      <c r="A194" s="139" t="s">
        <v>324</v>
      </c>
      <c r="B194" s="145">
        <v>72.4083</v>
      </c>
    </row>
    <row r="195" s="1" customFormat="1" ht="18.75" customHeight="1" spans="1:2">
      <c r="A195" s="139" t="s">
        <v>325</v>
      </c>
      <c r="B195" s="145">
        <v>218.9431</v>
      </c>
    </row>
    <row r="196" s="1" customFormat="1" ht="18.75" customHeight="1" spans="1:2">
      <c r="A196" s="139" t="s">
        <v>326</v>
      </c>
      <c r="B196" s="145">
        <v>1084.93</v>
      </c>
    </row>
    <row r="197" s="1" customFormat="1" ht="18.75" customHeight="1" spans="1:2">
      <c r="A197" s="139" t="s">
        <v>327</v>
      </c>
      <c r="B197" s="145">
        <v>26.5</v>
      </c>
    </row>
    <row r="198" s="2" customFormat="1" ht="18.75" customHeight="1" spans="1:2">
      <c r="A198" s="139" t="s">
        <v>328</v>
      </c>
      <c r="B198" s="145">
        <v>10</v>
      </c>
    </row>
    <row r="199" s="2" customFormat="1" ht="18.75" customHeight="1" spans="1:2">
      <c r="A199" s="139" t="s">
        <v>329</v>
      </c>
      <c r="B199" s="145">
        <v>535.283</v>
      </c>
    </row>
    <row r="200" s="1" customFormat="1" ht="18.75" customHeight="1" spans="1:2">
      <c r="A200" s="139" t="s">
        <v>330</v>
      </c>
      <c r="B200" s="145">
        <v>535.283</v>
      </c>
    </row>
    <row r="201" s="1" customFormat="1" ht="18.75" customHeight="1" spans="1:2">
      <c r="A201" s="139" t="s">
        <v>331</v>
      </c>
      <c r="B201" s="145">
        <v>2434.864027</v>
      </c>
    </row>
    <row r="202" s="2" customFormat="1" ht="18.75" customHeight="1" spans="1:2">
      <c r="A202" s="139" t="s">
        <v>332</v>
      </c>
      <c r="B202" s="145">
        <v>837.950127</v>
      </c>
    </row>
    <row r="203" s="1" customFormat="1" ht="18.75" customHeight="1" spans="1:2">
      <c r="A203" s="139" t="s">
        <v>333</v>
      </c>
      <c r="B203" s="145">
        <v>1558.8361</v>
      </c>
    </row>
    <row r="204" s="1" customFormat="1" ht="18.75" customHeight="1" spans="1:2">
      <c r="A204" s="139" t="s">
        <v>334</v>
      </c>
      <c r="B204" s="145">
        <v>38.0778</v>
      </c>
    </row>
    <row r="205" s="2" customFormat="1" ht="18.75" customHeight="1" spans="1:2">
      <c r="A205" s="139" t="s">
        <v>335</v>
      </c>
      <c r="B205" s="145">
        <v>689.0096</v>
      </c>
    </row>
    <row r="206" s="1" customFormat="1" ht="18.75" customHeight="1" spans="1:2">
      <c r="A206" s="139" t="s">
        <v>336</v>
      </c>
      <c r="B206" s="145">
        <v>689.0096</v>
      </c>
    </row>
    <row r="207" s="1" customFormat="1" ht="18.75" customHeight="1" spans="1:2">
      <c r="A207" s="139" t="s">
        <v>337</v>
      </c>
      <c r="B207" s="145">
        <v>867.208</v>
      </c>
    </row>
    <row r="208" s="2" customFormat="1" ht="18.75" customHeight="1" spans="1:3">
      <c r="A208" s="139" t="s">
        <v>338</v>
      </c>
      <c r="B208" s="145">
        <v>534</v>
      </c>
      <c r="C208" s="1"/>
    </row>
    <row r="209" s="1" customFormat="1" ht="18.75" customHeight="1" spans="1:2">
      <c r="A209" s="139" t="s">
        <v>339</v>
      </c>
      <c r="B209" s="145">
        <v>333.208</v>
      </c>
    </row>
    <row r="210" s="1" customFormat="1" ht="18.75" customHeight="1" spans="1:2">
      <c r="A210" s="139" t="s">
        <v>340</v>
      </c>
      <c r="B210" s="145">
        <v>25</v>
      </c>
    </row>
    <row r="211" s="1" customFormat="1" ht="18.75" customHeight="1" spans="1:2">
      <c r="A211" s="139" t="s">
        <v>341</v>
      </c>
      <c r="B211" s="145">
        <v>25</v>
      </c>
    </row>
    <row r="212" s="1" customFormat="1" ht="18.75" customHeight="1" spans="1:2">
      <c r="A212" s="139" t="s">
        <v>342</v>
      </c>
      <c r="B212" s="145">
        <v>46.5058</v>
      </c>
    </row>
    <row r="213" s="1" customFormat="1" ht="18.75" customHeight="1" spans="1:2">
      <c r="A213" s="139" t="s">
        <v>186</v>
      </c>
      <c r="B213" s="145">
        <v>7.8</v>
      </c>
    </row>
    <row r="214" s="1" customFormat="1" ht="18.75" customHeight="1" spans="1:2">
      <c r="A214" s="139" t="s">
        <v>177</v>
      </c>
      <c r="B214" s="145">
        <v>38.7058</v>
      </c>
    </row>
    <row r="215" s="1" customFormat="1" ht="18.75" customHeight="1" spans="1:2">
      <c r="A215" s="139" t="s">
        <v>343</v>
      </c>
      <c r="B215" s="145">
        <v>1682.3306</v>
      </c>
    </row>
    <row r="216" s="2" customFormat="1" ht="18.75" customHeight="1" spans="1:3">
      <c r="A216" s="139" t="s">
        <v>344</v>
      </c>
      <c r="B216" s="145">
        <v>1682.3306</v>
      </c>
      <c r="C216" s="1"/>
    </row>
    <row r="217" s="2" customFormat="1" ht="18.75" customHeight="1" spans="1:3">
      <c r="A217" s="139" t="s">
        <v>345</v>
      </c>
      <c r="B217" s="145">
        <v>204</v>
      </c>
      <c r="C217" s="1"/>
    </row>
    <row r="218" s="2" customFormat="1" ht="18.75" customHeight="1" spans="1:3">
      <c r="A218" s="139" t="s">
        <v>346</v>
      </c>
      <c r="B218" s="145">
        <v>204</v>
      </c>
      <c r="C218" s="1"/>
    </row>
    <row r="219" s="2" customFormat="1" ht="18.75" customHeight="1" spans="1:2">
      <c r="A219" s="137" t="s">
        <v>347</v>
      </c>
      <c r="B219" s="144">
        <f>B220+B223+B225+B228+B231</f>
        <v>1794.06125</v>
      </c>
    </row>
    <row r="220" s="2" customFormat="1" ht="18.75" customHeight="1" spans="1:2">
      <c r="A220" s="139" t="s">
        <v>348</v>
      </c>
      <c r="B220" s="145">
        <v>135.46895</v>
      </c>
    </row>
    <row r="221" s="1" customFormat="1" ht="18.75" customHeight="1" spans="1:2">
      <c r="A221" s="139" t="s">
        <v>169</v>
      </c>
      <c r="B221" s="145">
        <v>63.46895</v>
      </c>
    </row>
    <row r="222" s="1" customFormat="1" ht="18.75" customHeight="1" spans="1:2">
      <c r="A222" s="139" t="s">
        <v>349</v>
      </c>
      <c r="B222" s="145">
        <v>72</v>
      </c>
    </row>
    <row r="223" s="1" customFormat="1" ht="18.75" customHeight="1" spans="1:2">
      <c r="A223" s="139" t="s">
        <v>350</v>
      </c>
      <c r="B223" s="145">
        <v>58.5923</v>
      </c>
    </row>
    <row r="224" s="2" customFormat="1" ht="18.75" customHeight="1" spans="1:2">
      <c r="A224" s="139" t="s">
        <v>351</v>
      </c>
      <c r="B224" s="145">
        <v>58.5923</v>
      </c>
    </row>
    <row r="225" s="1" customFormat="1" ht="18.75" customHeight="1" spans="1:2">
      <c r="A225" s="139" t="s">
        <v>352</v>
      </c>
      <c r="B225" s="145">
        <v>570</v>
      </c>
    </row>
    <row r="226" s="1" customFormat="1" ht="18.75" customHeight="1" spans="1:2">
      <c r="A226" s="139" t="s">
        <v>353</v>
      </c>
      <c r="B226" s="145">
        <v>470</v>
      </c>
    </row>
    <row r="227" s="1" customFormat="1" ht="18.75" customHeight="1" spans="1:2">
      <c r="A227" s="139" t="s">
        <v>354</v>
      </c>
      <c r="B227" s="145">
        <v>100</v>
      </c>
    </row>
    <row r="228" s="1" customFormat="1" ht="18.75" customHeight="1" spans="1:2">
      <c r="A228" s="139" t="s">
        <v>355</v>
      </c>
      <c r="B228" s="145">
        <v>710</v>
      </c>
    </row>
    <row r="229" s="1" customFormat="1" ht="18.75" customHeight="1" spans="1:2">
      <c r="A229" s="139" t="s">
        <v>356</v>
      </c>
      <c r="B229" s="145">
        <v>640</v>
      </c>
    </row>
    <row r="230" s="1" customFormat="1" ht="18.75" customHeight="1" spans="1:2">
      <c r="A230" s="139" t="s">
        <v>357</v>
      </c>
      <c r="B230" s="145">
        <v>70</v>
      </c>
    </row>
    <row r="231" s="1" customFormat="1" ht="18.75" customHeight="1" spans="1:2">
      <c r="A231" s="139" t="s">
        <v>358</v>
      </c>
      <c r="B231" s="145">
        <v>320</v>
      </c>
    </row>
    <row r="232" s="1" customFormat="1" ht="18.75" customHeight="1" spans="1:2">
      <c r="A232" s="139" t="s">
        <v>359</v>
      </c>
      <c r="B232" s="145">
        <v>320</v>
      </c>
    </row>
    <row r="233" s="2" customFormat="1" ht="18.75" customHeight="1" spans="1:2">
      <c r="A233" s="137" t="s">
        <v>360</v>
      </c>
      <c r="B233" s="144">
        <f>B234+B240+B242</f>
        <v>1791.715104</v>
      </c>
    </row>
    <row r="234" s="1" customFormat="1" ht="18.75" customHeight="1" spans="1:2">
      <c r="A234" s="139" t="s">
        <v>361</v>
      </c>
      <c r="B234" s="145">
        <v>555.8409</v>
      </c>
    </row>
    <row r="235" s="1" customFormat="1" ht="18.75" customHeight="1" spans="1:2">
      <c r="A235" s="139" t="s">
        <v>169</v>
      </c>
      <c r="B235" s="145">
        <v>187.0992</v>
      </c>
    </row>
    <row r="236" s="1" customFormat="1" ht="18.75" customHeight="1" spans="1:2">
      <c r="A236" s="139" t="s">
        <v>362</v>
      </c>
      <c r="B236" s="145">
        <v>159.63165</v>
      </c>
    </row>
    <row r="237" s="1" customFormat="1" ht="18.75" customHeight="1" spans="1:2">
      <c r="A237" s="139" t="s">
        <v>363</v>
      </c>
      <c r="B237" s="145">
        <v>97.92345</v>
      </c>
    </row>
    <row r="238" s="1" customFormat="1" ht="18.75" customHeight="1" spans="1:2">
      <c r="A238" s="139" t="s">
        <v>364</v>
      </c>
      <c r="B238" s="145">
        <v>76.1866</v>
      </c>
    </row>
    <row r="239" s="2" customFormat="1" ht="18.75" customHeight="1" spans="1:2">
      <c r="A239" s="139" t="s">
        <v>365</v>
      </c>
      <c r="B239" s="145">
        <v>35</v>
      </c>
    </row>
    <row r="240" s="1" customFormat="1" ht="18.75" customHeight="1" spans="1:2">
      <c r="A240" s="139" t="s">
        <v>366</v>
      </c>
      <c r="B240" s="145">
        <v>410.030004</v>
      </c>
    </row>
    <row r="241" s="1" customFormat="1" ht="18.75" customHeight="1" spans="1:2">
      <c r="A241" s="139" t="s">
        <v>367</v>
      </c>
      <c r="B241" s="145">
        <v>410.030004</v>
      </c>
    </row>
    <row r="242" s="2" customFormat="1" ht="18.75" customHeight="1" spans="1:2">
      <c r="A242" s="139" t="s">
        <v>368</v>
      </c>
      <c r="B242" s="145">
        <v>825.8442</v>
      </c>
    </row>
    <row r="243" s="2" customFormat="1" ht="18.75" customHeight="1" spans="1:2">
      <c r="A243" s="139" t="s">
        <v>369</v>
      </c>
      <c r="B243" s="145">
        <v>825.8442</v>
      </c>
    </row>
    <row r="244" s="2" customFormat="1" ht="18.75" customHeight="1" spans="1:2">
      <c r="A244" s="137" t="s">
        <v>370</v>
      </c>
      <c r="B244" s="144">
        <f>B245+B252+B260+B270+B276+B278</f>
        <v>27959.28855</v>
      </c>
    </row>
    <row r="245" s="2" customFormat="1" ht="18.75" customHeight="1" spans="1:2">
      <c r="A245" s="139" t="s">
        <v>371</v>
      </c>
      <c r="B245" s="145">
        <v>7330</v>
      </c>
    </row>
    <row r="246" s="1" customFormat="1" ht="18.75" customHeight="1" spans="1:2">
      <c r="A246" s="139" t="s">
        <v>169</v>
      </c>
      <c r="B246" s="145">
        <v>365.89945</v>
      </c>
    </row>
    <row r="247" s="2" customFormat="1" ht="18.75" customHeight="1" spans="1:2">
      <c r="A247" s="139" t="s">
        <v>177</v>
      </c>
      <c r="B247" s="145">
        <v>651.411478</v>
      </c>
    </row>
    <row r="248" s="1" customFormat="1" ht="18.75" customHeight="1" spans="1:2">
      <c r="A248" s="139" t="s">
        <v>372</v>
      </c>
      <c r="B248" s="145">
        <v>410</v>
      </c>
    </row>
    <row r="249" s="1" customFormat="1" ht="18.75" customHeight="1" spans="1:2">
      <c r="A249" s="139" t="s">
        <v>373</v>
      </c>
      <c r="B249" s="145">
        <v>280</v>
      </c>
    </row>
    <row r="250" s="1" customFormat="1" ht="18.75" customHeight="1" spans="1:2">
      <c r="A250" s="139" t="s">
        <v>374</v>
      </c>
      <c r="B250" s="145">
        <v>1500</v>
      </c>
    </row>
    <row r="251" s="1" customFormat="1" ht="18.75" customHeight="1" spans="1:2">
      <c r="A251" s="139" t="s">
        <v>375</v>
      </c>
      <c r="B251" s="145">
        <v>4122.84</v>
      </c>
    </row>
    <row r="252" s="1" customFormat="1" ht="18.75" customHeight="1" spans="1:2">
      <c r="A252" s="139" t="s">
        <v>376</v>
      </c>
      <c r="B252" s="145">
        <v>2041.4293</v>
      </c>
    </row>
    <row r="253" s="1" customFormat="1" ht="18.75" customHeight="1" spans="1:2">
      <c r="A253" s="139" t="s">
        <v>169</v>
      </c>
      <c r="B253" s="145">
        <v>275.5188</v>
      </c>
    </row>
    <row r="254" s="1" customFormat="1" ht="18.75" customHeight="1" spans="1:2">
      <c r="A254" s="139" t="s">
        <v>377</v>
      </c>
      <c r="B254" s="145">
        <v>222.6905</v>
      </c>
    </row>
    <row r="255" s="1" customFormat="1" ht="18.75" customHeight="1" spans="1:2">
      <c r="A255" s="139" t="s">
        <v>378</v>
      </c>
      <c r="B255" s="145">
        <v>713</v>
      </c>
    </row>
    <row r="256" s="1" customFormat="1" ht="18.75" customHeight="1" spans="1:2">
      <c r="A256" s="139" t="s">
        <v>379</v>
      </c>
      <c r="B256" s="145">
        <v>63.48</v>
      </c>
    </row>
    <row r="257" s="1" customFormat="1" ht="18.75" customHeight="1" spans="1:2">
      <c r="A257" s="139" t="s">
        <v>380</v>
      </c>
      <c r="B257" s="145">
        <v>180</v>
      </c>
    </row>
    <row r="258" s="2" customFormat="1" ht="18.75" customHeight="1" spans="1:2">
      <c r="A258" s="139" t="s">
        <v>381</v>
      </c>
      <c r="B258" s="145">
        <v>35</v>
      </c>
    </row>
    <row r="259" s="2" customFormat="1" ht="18.75" customHeight="1" spans="1:2">
      <c r="A259" s="139" t="s">
        <v>382</v>
      </c>
      <c r="B259" s="145">
        <v>551.74</v>
      </c>
    </row>
    <row r="260" s="1" customFormat="1" ht="18.75" customHeight="1" spans="1:2">
      <c r="A260" s="139" t="s">
        <v>383</v>
      </c>
      <c r="B260" s="145">
        <v>3687</v>
      </c>
    </row>
    <row r="261" s="1" customFormat="1" ht="18.75" customHeight="1" spans="1:2">
      <c r="A261" s="139" t="s">
        <v>169</v>
      </c>
      <c r="B261" s="145">
        <v>245.6661</v>
      </c>
    </row>
    <row r="262" s="1" customFormat="1" ht="18.75" customHeight="1" spans="1:2">
      <c r="A262" s="139" t="s">
        <v>384</v>
      </c>
      <c r="B262" s="145">
        <v>153.34785</v>
      </c>
    </row>
    <row r="263" s="1" customFormat="1" ht="18.75" customHeight="1" spans="1:2">
      <c r="A263" s="139" t="s">
        <v>385</v>
      </c>
      <c r="B263" s="145">
        <v>650</v>
      </c>
    </row>
    <row r="264" s="1" customFormat="1" ht="18.75" customHeight="1" spans="1:2">
      <c r="A264" s="139" t="s">
        <v>386</v>
      </c>
      <c r="B264" s="145">
        <v>208</v>
      </c>
    </row>
    <row r="265" s="1" customFormat="1" ht="18.75" customHeight="1" spans="1:2">
      <c r="A265" s="139" t="s">
        <v>387</v>
      </c>
      <c r="B265" s="145">
        <v>200</v>
      </c>
    </row>
    <row r="266" s="1" customFormat="1" ht="18.75" customHeight="1" spans="1:2">
      <c r="A266" s="139" t="s">
        <v>388</v>
      </c>
      <c r="B266" s="145">
        <v>684</v>
      </c>
    </row>
    <row r="267" s="1" customFormat="1" ht="18.75" customHeight="1" spans="1:2">
      <c r="A267" s="139" t="s">
        <v>389</v>
      </c>
      <c r="B267" s="145">
        <v>700</v>
      </c>
    </row>
    <row r="268" s="1" customFormat="1" ht="18.75" customHeight="1" spans="1:2">
      <c r="A268" s="139" t="s">
        <v>390</v>
      </c>
      <c r="B268" s="145">
        <v>280</v>
      </c>
    </row>
    <row r="269" s="1" customFormat="1" ht="18.75" customHeight="1" spans="1:2">
      <c r="A269" s="139" t="s">
        <v>391</v>
      </c>
      <c r="B269" s="145">
        <v>565.9</v>
      </c>
    </row>
    <row r="270" s="1" customFormat="1" ht="18.75" customHeight="1" spans="1:2">
      <c r="A270" s="139" t="s">
        <v>392</v>
      </c>
      <c r="B270" s="145">
        <v>13923.85925</v>
      </c>
    </row>
    <row r="271" s="2" customFormat="1" ht="18.75" customHeight="1" spans="1:2">
      <c r="A271" s="139" t="s">
        <v>169</v>
      </c>
      <c r="B271" s="145">
        <v>117.32175</v>
      </c>
    </row>
    <row r="272" s="2" customFormat="1" ht="18.75" customHeight="1" spans="1:3">
      <c r="A272" s="139" t="s">
        <v>393</v>
      </c>
      <c r="B272" s="145">
        <v>5814</v>
      </c>
      <c r="C272" s="1"/>
    </row>
    <row r="273" s="1" customFormat="1" ht="18.75" customHeight="1" spans="1:2">
      <c r="A273" s="139" t="s">
        <v>394</v>
      </c>
      <c r="B273" s="145">
        <v>7543</v>
      </c>
    </row>
    <row r="274" s="2" customFormat="1" ht="18.75" customHeight="1" spans="1:2">
      <c r="A274" s="139" t="s">
        <v>395</v>
      </c>
      <c r="B274" s="145">
        <v>150</v>
      </c>
    </row>
    <row r="275" s="1" customFormat="1" ht="18.75" customHeight="1" spans="1:2">
      <c r="A275" s="139" t="s">
        <v>396</v>
      </c>
      <c r="B275" s="145">
        <v>299.5375</v>
      </c>
    </row>
    <row r="276" s="1" customFormat="1" ht="18.75" customHeight="1" spans="1:2">
      <c r="A276" s="139" t="s">
        <v>397</v>
      </c>
      <c r="B276" s="145">
        <v>207</v>
      </c>
    </row>
    <row r="277" s="1" customFormat="1" ht="18.75" customHeight="1" spans="1:2">
      <c r="A277" s="139" t="s">
        <v>398</v>
      </c>
      <c r="B277" s="145">
        <v>207</v>
      </c>
    </row>
    <row r="278" s="1" customFormat="1" ht="18.75" customHeight="1" spans="1:2">
      <c r="A278" s="139" t="s">
        <v>399</v>
      </c>
      <c r="B278" s="145">
        <v>770</v>
      </c>
    </row>
    <row r="279" s="1" customFormat="1" ht="18.75" customHeight="1" spans="1:2">
      <c r="A279" s="139" t="s">
        <v>400</v>
      </c>
      <c r="B279" s="145">
        <v>420</v>
      </c>
    </row>
    <row r="280" s="1" customFormat="1" ht="18.75" customHeight="1" spans="1:2">
      <c r="A280" s="139" t="s">
        <v>401</v>
      </c>
      <c r="B280" s="145">
        <v>350</v>
      </c>
    </row>
    <row r="281" s="2" customFormat="1" ht="18.75" customHeight="1" spans="1:2">
      <c r="A281" s="137" t="s">
        <v>402</v>
      </c>
      <c r="B281" s="144">
        <f>B282</f>
        <v>932.0596</v>
      </c>
    </row>
    <row r="282" s="1" customFormat="1" ht="18.75" customHeight="1" spans="1:2">
      <c r="A282" s="139" t="s">
        <v>403</v>
      </c>
      <c r="B282" s="145">
        <v>932.0596</v>
      </c>
    </row>
    <row r="283" s="2" customFormat="1" ht="18.75" customHeight="1" spans="1:2">
      <c r="A283" s="139" t="s">
        <v>169</v>
      </c>
      <c r="B283" s="145">
        <v>70.84205</v>
      </c>
    </row>
    <row r="284" s="2" customFormat="1" ht="18.75" customHeight="1" spans="1:2">
      <c r="A284" s="139" t="s">
        <v>404</v>
      </c>
      <c r="B284" s="145">
        <v>440.11655</v>
      </c>
    </row>
    <row r="285" s="1" customFormat="1" ht="18.75" customHeight="1" spans="1:2">
      <c r="A285" s="139" t="s">
        <v>405</v>
      </c>
      <c r="B285" s="145">
        <v>149.101</v>
      </c>
    </row>
    <row r="286" s="1" customFormat="1" ht="18.75" customHeight="1" spans="1:2">
      <c r="A286" s="139" t="s">
        <v>406</v>
      </c>
      <c r="B286" s="145">
        <v>272</v>
      </c>
    </row>
    <row r="287" s="2" customFormat="1" ht="18.75" customHeight="1" spans="1:3">
      <c r="A287" s="137" t="s">
        <v>407</v>
      </c>
      <c r="B287" s="144">
        <f>B288+B290</f>
        <v>340</v>
      </c>
      <c r="C287" s="1"/>
    </row>
    <row r="288" s="1" customFormat="1" ht="18.75" customHeight="1" spans="1:2">
      <c r="A288" s="139" t="s">
        <v>408</v>
      </c>
      <c r="B288" s="145">
        <v>70</v>
      </c>
    </row>
    <row r="289" s="1" customFormat="1" ht="18.75" customHeight="1" spans="1:2">
      <c r="A289" s="139" t="s">
        <v>409</v>
      </c>
      <c r="B289" s="145">
        <v>70</v>
      </c>
    </row>
    <row r="290" s="1" customFormat="1" ht="18.75" customHeight="1" spans="1:2">
      <c r="A290" s="139" t="s">
        <v>410</v>
      </c>
      <c r="B290" s="145">
        <v>270</v>
      </c>
    </row>
    <row r="291" s="1" customFormat="1" ht="18.75" customHeight="1" spans="1:2">
      <c r="A291" s="139" t="s">
        <v>411</v>
      </c>
      <c r="B291" s="145">
        <v>270</v>
      </c>
    </row>
    <row r="292" s="2" customFormat="1" ht="18.75" customHeight="1" spans="1:2">
      <c r="A292" s="137" t="s">
        <v>412</v>
      </c>
      <c r="B292" s="144">
        <f>B293</f>
        <v>475.01575</v>
      </c>
    </row>
    <row r="293" s="1" customFormat="1" ht="18.75" customHeight="1" spans="1:2">
      <c r="A293" s="139" t="s">
        <v>413</v>
      </c>
      <c r="B293" s="145">
        <v>475.01575</v>
      </c>
    </row>
    <row r="294" s="1" customFormat="1" ht="18.75" customHeight="1" spans="1:2">
      <c r="A294" s="139" t="s">
        <v>169</v>
      </c>
      <c r="B294" s="145">
        <v>59.01575</v>
      </c>
    </row>
    <row r="295" s="1" customFormat="1" ht="18.75" customHeight="1" spans="1:2">
      <c r="A295" s="139" t="s">
        <v>414</v>
      </c>
      <c r="B295" s="145">
        <v>416</v>
      </c>
    </row>
    <row r="296" s="2" customFormat="1" ht="18.75" customHeight="1" spans="1:2">
      <c r="A296" s="137" t="s">
        <v>415</v>
      </c>
      <c r="B296" s="144">
        <f>B297+B302+B304</f>
        <v>15400.3303</v>
      </c>
    </row>
    <row r="297" s="1" customFormat="1" ht="18.75" customHeight="1" spans="1:2">
      <c r="A297" s="139" t="s">
        <v>416</v>
      </c>
      <c r="B297" s="145">
        <v>395.3303</v>
      </c>
    </row>
    <row r="298" s="1" customFormat="1" ht="18.75" customHeight="1" spans="1:2">
      <c r="A298" s="139" t="s">
        <v>169</v>
      </c>
      <c r="B298" s="145">
        <v>180.3303</v>
      </c>
    </row>
    <row r="299" s="2" customFormat="1" ht="18.75" customHeight="1" spans="1:2">
      <c r="A299" s="139" t="s">
        <v>417</v>
      </c>
      <c r="B299" s="145">
        <v>25</v>
      </c>
    </row>
    <row r="300" s="1" customFormat="1" ht="18.75" customHeight="1" spans="1:2">
      <c r="A300" s="139" t="s">
        <v>418</v>
      </c>
      <c r="B300" s="145">
        <v>100</v>
      </c>
    </row>
    <row r="301" s="1" customFormat="1" ht="18.75" customHeight="1" spans="1:2">
      <c r="A301" s="139" t="s">
        <v>419</v>
      </c>
      <c r="B301" s="145">
        <v>90</v>
      </c>
    </row>
    <row r="302" s="1" customFormat="1" ht="18.75" customHeight="1" spans="1:2">
      <c r="A302" s="139" t="s">
        <v>420</v>
      </c>
      <c r="B302" s="145">
        <v>15000</v>
      </c>
    </row>
    <row r="303" s="1" customFormat="1" ht="18.75" customHeight="1" spans="1:2">
      <c r="A303" s="139" t="s">
        <v>421</v>
      </c>
      <c r="B303" s="145">
        <v>15000</v>
      </c>
    </row>
    <row r="304" s="1" customFormat="1" ht="18.75" customHeight="1" spans="1:2">
      <c r="A304" s="139" t="s">
        <v>422</v>
      </c>
      <c r="B304" s="145">
        <v>5</v>
      </c>
    </row>
    <row r="305" s="1" customFormat="1" ht="18.75" customHeight="1" spans="1:2">
      <c r="A305" s="139" t="s">
        <v>423</v>
      </c>
      <c r="B305" s="145">
        <v>5</v>
      </c>
    </row>
    <row r="306" s="2" customFormat="1" ht="18.75" customHeight="1" spans="1:2">
      <c r="A306" s="137" t="s">
        <v>424</v>
      </c>
      <c r="B306" s="144">
        <f>B307+B312</f>
        <v>5328.905564</v>
      </c>
    </row>
    <row r="307" s="1" customFormat="1" ht="18.75" customHeight="1" spans="1:2">
      <c r="A307" s="139" t="s">
        <v>425</v>
      </c>
      <c r="B307" s="145">
        <v>2420</v>
      </c>
    </row>
    <row r="308" s="1" customFormat="1" ht="18.75" customHeight="1" spans="1:2">
      <c r="A308" s="139" t="s">
        <v>426</v>
      </c>
      <c r="B308" s="145">
        <v>660</v>
      </c>
    </row>
    <row r="309" s="1" customFormat="1" ht="18.75" customHeight="1" spans="1:2">
      <c r="A309" s="139" t="s">
        <v>427</v>
      </c>
      <c r="B309" s="145">
        <v>600</v>
      </c>
    </row>
    <row r="310" s="1" customFormat="1" ht="18.75" customHeight="1" spans="1:2">
      <c r="A310" s="139" t="s">
        <v>428</v>
      </c>
      <c r="B310" s="145">
        <v>520</v>
      </c>
    </row>
    <row r="311" s="1" customFormat="1" ht="18.75" customHeight="1" spans="1:2">
      <c r="A311" s="139" t="s">
        <v>429</v>
      </c>
      <c r="B311" s="145">
        <v>640</v>
      </c>
    </row>
    <row r="312" s="1" customFormat="1" ht="18.75" customHeight="1" spans="1:2">
      <c r="A312" s="139" t="s">
        <v>430</v>
      </c>
      <c r="B312" s="145">
        <v>2908.905564</v>
      </c>
    </row>
    <row r="313" s="1" customFormat="1" ht="18.75" customHeight="1" spans="1:2">
      <c r="A313" s="139" t="s">
        <v>431</v>
      </c>
      <c r="B313" s="145">
        <v>2908.905564</v>
      </c>
    </row>
    <row r="314" s="2" customFormat="1" ht="18.75" customHeight="1" spans="1:2">
      <c r="A314" s="137" t="s">
        <v>432</v>
      </c>
      <c r="B314" s="144">
        <f>B315+B318</f>
        <v>182.01025</v>
      </c>
    </row>
    <row r="315" s="1" customFormat="1" ht="18.75" customHeight="1" spans="1:2">
      <c r="A315" s="139" t="s">
        <v>433</v>
      </c>
      <c r="B315" s="145">
        <v>155.01025</v>
      </c>
    </row>
    <row r="316" s="1" customFormat="1" ht="18.75" customHeight="1" spans="1:2">
      <c r="A316" s="139" t="s">
        <v>169</v>
      </c>
      <c r="B316" s="145">
        <v>95.01025</v>
      </c>
    </row>
    <row r="317" s="1" customFormat="1" ht="18.75" customHeight="1" spans="1:2">
      <c r="A317" s="139" t="s">
        <v>434</v>
      </c>
      <c r="B317" s="145">
        <v>60</v>
      </c>
    </row>
    <row r="318" s="1" customFormat="1" ht="18.75" customHeight="1" spans="1:2">
      <c r="A318" s="139" t="s">
        <v>435</v>
      </c>
      <c r="B318" s="145">
        <v>27</v>
      </c>
    </row>
    <row r="319" s="1" customFormat="1" ht="18.75" customHeight="1" spans="1:2">
      <c r="A319" s="139" t="s">
        <v>436</v>
      </c>
      <c r="B319" s="145">
        <v>27</v>
      </c>
    </row>
    <row r="320" s="2" customFormat="1" ht="18.75" customHeight="1" spans="1:2">
      <c r="A320" s="137" t="s">
        <v>437</v>
      </c>
      <c r="B320" s="144">
        <f>B321+B324+B326+B328</f>
        <v>936.7317</v>
      </c>
    </row>
    <row r="321" s="1" customFormat="1" ht="18.75" customHeight="1" spans="1:2">
      <c r="A321" s="139" t="s">
        <v>438</v>
      </c>
      <c r="B321" s="145">
        <v>502.0127</v>
      </c>
    </row>
    <row r="322" s="1" customFormat="1" ht="18.75" customHeight="1" spans="1:2">
      <c r="A322" s="139" t="s">
        <v>169</v>
      </c>
      <c r="B322" s="145">
        <v>132.0127</v>
      </c>
    </row>
    <row r="323" s="1" customFormat="1" ht="18.75" customHeight="1" spans="1:2">
      <c r="A323" s="139" t="s">
        <v>439</v>
      </c>
      <c r="B323" s="145">
        <v>370</v>
      </c>
    </row>
    <row r="324" s="2" customFormat="1" ht="18.75" customHeight="1" spans="1:2">
      <c r="A324" s="139" t="s">
        <v>440</v>
      </c>
      <c r="B324" s="145">
        <v>363.44</v>
      </c>
    </row>
    <row r="325" s="1" customFormat="1" ht="18.75" customHeight="1" spans="1:2">
      <c r="A325" s="139" t="s">
        <v>441</v>
      </c>
      <c r="B325" s="145">
        <v>363.44</v>
      </c>
    </row>
    <row r="326" s="142" customFormat="1" ht="21.75" customHeight="1" spans="1:2">
      <c r="A326" s="139" t="s">
        <v>442</v>
      </c>
      <c r="B326" s="145">
        <v>21.279</v>
      </c>
    </row>
    <row r="327" s="142" customFormat="1" ht="21.75" customHeight="1" spans="1:2">
      <c r="A327" s="139" t="s">
        <v>443</v>
      </c>
      <c r="B327" s="145">
        <v>21.279</v>
      </c>
    </row>
    <row r="328" s="1" customFormat="1" ht="18.75" customHeight="1" spans="1:2">
      <c r="A328" s="139" t="s">
        <v>444</v>
      </c>
      <c r="B328" s="145">
        <v>50</v>
      </c>
    </row>
    <row r="329" s="142" customFormat="1" ht="21.75" customHeight="1" spans="1:3">
      <c r="A329" s="139" t="s">
        <v>445</v>
      </c>
      <c r="B329" s="145">
        <v>50</v>
      </c>
      <c r="C329" s="142" t="s">
        <v>446</v>
      </c>
    </row>
    <row r="330" s="143" customFormat="1" ht="21.75" customHeight="1" spans="1:3">
      <c r="A330" s="137" t="s">
        <v>447</v>
      </c>
      <c r="B330" s="144">
        <v>1600</v>
      </c>
      <c r="C330" s="2"/>
    </row>
    <row r="331" s="142" customFormat="1" ht="21.75" customHeight="1" spans="1:2">
      <c r="A331" s="139" t="s">
        <v>448</v>
      </c>
      <c r="B331" s="145">
        <v>1600</v>
      </c>
    </row>
    <row r="332" s="142" customFormat="1" ht="21.75" customHeight="1" spans="1:2">
      <c r="A332" s="139" t="s">
        <v>449</v>
      </c>
      <c r="B332" s="145">
        <v>1600</v>
      </c>
    </row>
    <row r="333" s="143" customFormat="1" ht="21.75" customHeight="1" spans="1:3">
      <c r="A333" s="137" t="s">
        <v>450</v>
      </c>
      <c r="B333" s="144">
        <v>6777.5</v>
      </c>
      <c r="C333" s="2"/>
    </row>
    <row r="334" s="142" customFormat="1" ht="21.75" customHeight="1" spans="1:2">
      <c r="A334" s="139" t="s">
        <v>451</v>
      </c>
      <c r="B334" s="145">
        <v>6777.5</v>
      </c>
    </row>
    <row r="335" s="142" customFormat="1" ht="21.75" customHeight="1" spans="1:2">
      <c r="A335" s="139" t="s">
        <v>452</v>
      </c>
      <c r="B335" s="145">
        <v>6777.5</v>
      </c>
    </row>
    <row r="336" s="2" customFormat="1" ht="18.75" customHeight="1" spans="1:2">
      <c r="A336" s="137" t="s">
        <v>453</v>
      </c>
      <c r="B336" s="144">
        <v>1727.34</v>
      </c>
    </row>
    <row r="337" s="2" customFormat="1" ht="18.75" customHeight="1" spans="1:2">
      <c r="A337" s="139" t="s">
        <v>454</v>
      </c>
      <c r="B337" s="145">
        <v>1727.34</v>
      </c>
    </row>
    <row r="338" s="1" customFormat="1" ht="18.75" customHeight="1" spans="1:2">
      <c r="A338" s="139" t="s">
        <v>455</v>
      </c>
      <c r="B338" s="145">
        <v>1727.34</v>
      </c>
    </row>
    <row r="339" s="2" customFormat="1" ht="18.75" customHeight="1" spans="1:2">
      <c r="A339" s="137" t="s">
        <v>456</v>
      </c>
      <c r="B339" s="144">
        <v>97</v>
      </c>
    </row>
    <row r="340" s="1" customFormat="1" ht="18.75" customHeight="1" spans="1:2">
      <c r="A340" s="139" t="s">
        <v>457</v>
      </c>
      <c r="B340" s="145">
        <v>97</v>
      </c>
    </row>
    <row r="341" s="2" customFormat="1" ht="18.75" customHeight="1" spans="1:2">
      <c r="A341" s="139" t="s">
        <v>458</v>
      </c>
      <c r="B341" s="145">
        <v>97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90"/>
  <sheetViews>
    <sheetView workbookViewId="0">
      <selection activeCell="A2" sqref="A2:BV2"/>
    </sheetView>
  </sheetViews>
  <sheetFormatPr defaultColWidth="6.875" defaultRowHeight="11.25"/>
  <cols>
    <col min="1" max="1" width="19.125" style="101" customWidth="1"/>
    <col min="2" max="2" width="11.375" style="101" customWidth="1"/>
    <col min="3" max="3" width="9.625" style="101" customWidth="1"/>
    <col min="4" max="4" width="8.375" style="101" customWidth="1"/>
    <col min="5" max="7" width="6.875" style="101" customWidth="1"/>
    <col min="8" max="8" width="7.625" style="101" customWidth="1"/>
    <col min="9" max="18" width="6.875" style="101" customWidth="1"/>
    <col min="19" max="19" width="7.25" style="101" customWidth="1"/>
    <col min="20" max="20" width="6.875" style="101" customWidth="1"/>
    <col min="21" max="21" width="7.125" style="101" customWidth="1"/>
    <col min="22" max="26" width="6.875" style="101" customWidth="1"/>
    <col min="27" max="27" width="8" style="101" customWidth="1"/>
    <col min="28" max="28" width="6.875" style="101" customWidth="1"/>
    <col min="29" max="29" width="7.5" style="101" customWidth="1"/>
    <col min="30" max="33" width="6.875" style="101" customWidth="1"/>
    <col min="34" max="34" width="7.25" style="101" customWidth="1"/>
    <col min="35" max="35" width="7.75" style="101" customWidth="1"/>
    <col min="36" max="36" width="7" style="101" customWidth="1"/>
    <col min="37" max="47" width="6.875" style="101" customWidth="1"/>
    <col min="48" max="48" width="7.75" style="101" customWidth="1"/>
    <col min="49" max="49" width="7.375" style="101" customWidth="1"/>
    <col min="50" max="256" width="6.875" style="101" customWidth="1"/>
    <col min="257" max="16384" width="6.875" style="101"/>
  </cols>
  <sheetData>
    <row r="1" s="101" customFormat="1" ht="22" customHeight="1" spans="1:1">
      <c r="A1" s="141" t="s">
        <v>459</v>
      </c>
    </row>
    <row r="2" s="101" customFormat="1" ht="49.5" customHeight="1" spans="1:74">
      <c r="A2" s="103" t="s">
        <v>460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="101" customFormat="1" ht="17.25" customHeight="1" spans="74:74">
      <c r="BV3" s="114" t="s">
        <v>52</v>
      </c>
    </row>
    <row r="4" s="101" customFormat="1" ht="32.25" customHeight="1" spans="1:74">
      <c r="A4" s="104" t="s">
        <v>461</v>
      </c>
      <c r="B4" s="105" t="s">
        <v>462</v>
      </c>
      <c r="C4" s="106" t="s">
        <v>463</v>
      </c>
      <c r="D4" s="105"/>
      <c r="E4" s="105"/>
      <c r="F4" s="105"/>
      <c r="G4" s="105"/>
      <c r="H4" s="106" t="s">
        <v>464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 t="s">
        <v>465</v>
      </c>
      <c r="T4" s="105"/>
      <c r="U4" s="105"/>
      <c r="V4" s="105"/>
      <c r="W4" s="105"/>
      <c r="X4" s="105"/>
      <c r="Y4" s="105"/>
      <c r="Z4" s="105"/>
      <c r="AA4" s="106" t="s">
        <v>466</v>
      </c>
      <c r="AB4" s="105"/>
      <c r="AC4" s="105"/>
      <c r="AD4" s="105"/>
      <c r="AE4" s="105"/>
      <c r="AF4" s="105"/>
      <c r="AG4" s="105"/>
      <c r="AH4" s="106" t="s">
        <v>467</v>
      </c>
      <c r="AI4" s="105"/>
      <c r="AJ4" s="105"/>
      <c r="AK4" s="105"/>
      <c r="AL4" s="106" t="s">
        <v>468</v>
      </c>
      <c r="AM4" s="105"/>
      <c r="AN4" s="105"/>
      <c r="AO4" s="106" t="s">
        <v>469</v>
      </c>
      <c r="AP4" s="105"/>
      <c r="AQ4" s="105"/>
      <c r="AR4" s="105"/>
      <c r="AS4" s="106" t="s">
        <v>470</v>
      </c>
      <c r="AT4" s="105"/>
      <c r="AU4" s="105"/>
      <c r="AV4" s="106" t="s">
        <v>471</v>
      </c>
      <c r="AW4" s="105"/>
      <c r="AX4" s="105"/>
      <c r="AY4" s="105"/>
      <c r="AZ4" s="105"/>
      <c r="BA4" s="105"/>
      <c r="BB4" s="106" t="s">
        <v>472</v>
      </c>
      <c r="BC4" s="105"/>
      <c r="BD4" s="105"/>
      <c r="BE4" s="106" t="s">
        <v>473</v>
      </c>
      <c r="BF4" s="105"/>
      <c r="BG4" s="105"/>
      <c r="BH4" s="105"/>
      <c r="BI4" s="105"/>
      <c r="BJ4" s="106" t="s">
        <v>453</v>
      </c>
      <c r="BK4" s="105"/>
      <c r="BL4" s="105"/>
      <c r="BM4" s="106" t="s">
        <v>474</v>
      </c>
      <c r="BN4" s="105"/>
      <c r="BO4" s="105"/>
      <c r="BP4" s="105"/>
      <c r="BQ4" s="105"/>
      <c r="BR4" s="105" t="s">
        <v>450</v>
      </c>
      <c r="BS4" s="105"/>
      <c r="BT4" s="105"/>
      <c r="BU4" s="105"/>
      <c r="BV4" s="105"/>
    </row>
    <row r="5" s="101" customFormat="1" ht="32.25" customHeight="1" spans="1:74">
      <c r="A5" s="107"/>
      <c r="B5" s="108"/>
      <c r="C5" s="109" t="s">
        <v>475</v>
      </c>
      <c r="D5" s="110" t="s">
        <v>476</v>
      </c>
      <c r="E5" s="110" t="s">
        <v>477</v>
      </c>
      <c r="F5" s="110" t="s">
        <v>478</v>
      </c>
      <c r="G5" s="110" t="s">
        <v>479</v>
      </c>
      <c r="H5" s="110" t="s">
        <v>475</v>
      </c>
      <c r="I5" s="110" t="s">
        <v>480</v>
      </c>
      <c r="J5" s="110" t="s">
        <v>481</v>
      </c>
      <c r="K5" s="110" t="s">
        <v>482</v>
      </c>
      <c r="L5" s="110" t="s">
        <v>483</v>
      </c>
      <c r="M5" s="110" t="s">
        <v>484</v>
      </c>
      <c r="N5" s="110" t="s">
        <v>485</v>
      </c>
      <c r="O5" s="110" t="s">
        <v>486</v>
      </c>
      <c r="P5" s="110" t="s">
        <v>487</v>
      </c>
      <c r="Q5" s="110" t="s">
        <v>488</v>
      </c>
      <c r="R5" s="110" t="s">
        <v>489</v>
      </c>
      <c r="S5" s="110" t="s">
        <v>475</v>
      </c>
      <c r="T5" s="110" t="s">
        <v>490</v>
      </c>
      <c r="U5" s="110" t="s">
        <v>491</v>
      </c>
      <c r="V5" s="110" t="s">
        <v>492</v>
      </c>
      <c r="W5" s="110" t="s">
        <v>493</v>
      </c>
      <c r="X5" s="110" t="s">
        <v>494</v>
      </c>
      <c r="Y5" s="110" t="s">
        <v>495</v>
      </c>
      <c r="Z5" s="110" t="s">
        <v>496</v>
      </c>
      <c r="AA5" s="110" t="s">
        <v>475</v>
      </c>
      <c r="AB5" s="110" t="s">
        <v>490</v>
      </c>
      <c r="AC5" s="110" t="s">
        <v>491</v>
      </c>
      <c r="AD5" s="110" t="s">
        <v>492</v>
      </c>
      <c r="AE5" s="110" t="s">
        <v>494</v>
      </c>
      <c r="AF5" s="110" t="s">
        <v>495</v>
      </c>
      <c r="AG5" s="110" t="s">
        <v>496</v>
      </c>
      <c r="AH5" s="110" t="s">
        <v>475</v>
      </c>
      <c r="AI5" s="110" t="s">
        <v>497</v>
      </c>
      <c r="AJ5" s="110" t="s">
        <v>498</v>
      </c>
      <c r="AK5" s="110" t="s">
        <v>499</v>
      </c>
      <c r="AL5" s="110" t="s">
        <v>475</v>
      </c>
      <c r="AM5" s="110" t="s">
        <v>500</v>
      </c>
      <c r="AN5" s="110" t="s">
        <v>501</v>
      </c>
      <c r="AO5" s="110" t="s">
        <v>475</v>
      </c>
      <c r="AP5" s="110" t="s">
        <v>502</v>
      </c>
      <c r="AQ5" s="110" t="s">
        <v>503</v>
      </c>
      <c r="AR5" s="110" t="s">
        <v>504</v>
      </c>
      <c r="AS5" s="110" t="s">
        <v>475</v>
      </c>
      <c r="AT5" s="110" t="s">
        <v>505</v>
      </c>
      <c r="AU5" s="110" t="s">
        <v>506</v>
      </c>
      <c r="AV5" s="110" t="s">
        <v>475</v>
      </c>
      <c r="AW5" s="110" t="s">
        <v>507</v>
      </c>
      <c r="AX5" s="110" t="s">
        <v>508</v>
      </c>
      <c r="AY5" s="110" t="s">
        <v>509</v>
      </c>
      <c r="AZ5" s="110" t="s">
        <v>510</v>
      </c>
      <c r="BA5" s="110" t="s">
        <v>511</v>
      </c>
      <c r="BB5" s="110" t="s">
        <v>475</v>
      </c>
      <c r="BC5" s="110" t="s">
        <v>512</v>
      </c>
      <c r="BD5" s="110" t="s">
        <v>513</v>
      </c>
      <c r="BE5" s="110" t="s">
        <v>475</v>
      </c>
      <c r="BF5" s="110" t="s">
        <v>514</v>
      </c>
      <c r="BG5" s="110" t="s">
        <v>515</v>
      </c>
      <c r="BH5" s="110" t="s">
        <v>516</v>
      </c>
      <c r="BI5" s="110" t="s">
        <v>517</v>
      </c>
      <c r="BJ5" s="110" t="s">
        <v>475</v>
      </c>
      <c r="BK5" s="110" t="s">
        <v>518</v>
      </c>
      <c r="BL5" s="110" t="s">
        <v>519</v>
      </c>
      <c r="BM5" s="110" t="s">
        <v>475</v>
      </c>
      <c r="BN5" s="110" t="s">
        <v>520</v>
      </c>
      <c r="BO5" s="110" t="s">
        <v>521</v>
      </c>
      <c r="BP5" s="110" t="s">
        <v>522</v>
      </c>
      <c r="BQ5" s="110" t="s">
        <v>523</v>
      </c>
      <c r="BR5" s="113" t="s">
        <v>475</v>
      </c>
      <c r="BS5" s="113" t="s">
        <v>524</v>
      </c>
      <c r="BT5" s="113" t="s">
        <v>525</v>
      </c>
      <c r="BU5" s="113" t="s">
        <v>526</v>
      </c>
      <c r="BV5" s="113" t="s">
        <v>450</v>
      </c>
    </row>
    <row r="6" s="101" customFormat="1" ht="23.25" customHeight="1" spans="1:74">
      <c r="A6" s="111" t="s">
        <v>166</v>
      </c>
      <c r="B6" s="112">
        <f t="shared" ref="B6:BM6" si="0">SUM(B7:B28)</f>
        <v>146292</v>
      </c>
      <c r="C6" s="112">
        <f t="shared" si="0"/>
        <v>16723.968628</v>
      </c>
      <c r="D6" s="112">
        <f t="shared" si="0"/>
        <v>9435.9034</v>
      </c>
      <c r="E6" s="112">
        <f t="shared" si="0"/>
        <v>4339.621032</v>
      </c>
      <c r="F6" s="112">
        <f t="shared" si="0"/>
        <v>989.388536</v>
      </c>
      <c r="G6" s="112">
        <f t="shared" si="0"/>
        <v>1959.05566</v>
      </c>
      <c r="H6" s="112">
        <f t="shared" si="0"/>
        <v>10361.1591</v>
      </c>
      <c r="I6" s="112">
        <f t="shared" si="0"/>
        <v>4554.086948</v>
      </c>
      <c r="J6" s="112">
        <f t="shared" si="0"/>
        <v>183.099</v>
      </c>
      <c r="K6" s="112">
        <f t="shared" si="0"/>
        <v>132.973</v>
      </c>
      <c r="L6" s="112">
        <f t="shared" si="0"/>
        <v>154.8</v>
      </c>
      <c r="M6" s="112">
        <f t="shared" si="0"/>
        <v>2139.5945</v>
      </c>
      <c r="N6" s="112">
        <f t="shared" si="0"/>
        <v>96.4</v>
      </c>
      <c r="O6" s="112">
        <f t="shared" si="0"/>
        <v>0</v>
      </c>
      <c r="P6" s="112">
        <f t="shared" si="0"/>
        <v>169.25</v>
      </c>
      <c r="Q6" s="112">
        <f t="shared" si="0"/>
        <v>428.21</v>
      </c>
      <c r="R6" s="112">
        <f t="shared" si="0"/>
        <v>2502.745652</v>
      </c>
      <c r="S6" s="112">
        <f t="shared" si="0"/>
        <v>20288.7</v>
      </c>
      <c r="T6" s="112">
        <f t="shared" si="0"/>
        <v>157</v>
      </c>
      <c r="U6" s="112">
        <f t="shared" si="0"/>
        <v>19780.7</v>
      </c>
      <c r="V6" s="112">
        <f t="shared" si="0"/>
        <v>0</v>
      </c>
      <c r="W6" s="112">
        <f t="shared" si="0"/>
        <v>0</v>
      </c>
      <c r="X6" s="112">
        <f t="shared" si="0"/>
        <v>350.7</v>
      </c>
      <c r="Y6" s="112">
        <f t="shared" si="0"/>
        <v>0</v>
      </c>
      <c r="Z6" s="112">
        <f t="shared" si="0"/>
        <v>0.3</v>
      </c>
      <c r="AA6" s="112">
        <f t="shared" si="0"/>
        <v>14681</v>
      </c>
      <c r="AB6" s="112">
        <f t="shared" si="0"/>
        <v>1180</v>
      </c>
      <c r="AC6" s="112">
        <f t="shared" si="0"/>
        <v>13501</v>
      </c>
      <c r="AD6" s="112">
        <f t="shared" si="0"/>
        <v>0</v>
      </c>
      <c r="AE6" s="112">
        <f t="shared" si="0"/>
        <v>0</v>
      </c>
      <c r="AF6" s="112">
        <f t="shared" si="0"/>
        <v>0</v>
      </c>
      <c r="AG6" s="112">
        <f t="shared" si="0"/>
        <v>0</v>
      </c>
      <c r="AH6" s="112">
        <f t="shared" si="0"/>
        <v>46893.413789</v>
      </c>
      <c r="AI6" s="112">
        <f t="shared" si="0"/>
        <v>34339.813289</v>
      </c>
      <c r="AJ6" s="112">
        <f t="shared" si="0"/>
        <v>12553.6005</v>
      </c>
      <c r="AK6" s="112">
        <f t="shared" si="0"/>
        <v>0</v>
      </c>
      <c r="AL6" s="112">
        <f t="shared" si="0"/>
        <v>7793.524</v>
      </c>
      <c r="AM6" s="112">
        <f t="shared" si="0"/>
        <v>5166.524</v>
      </c>
      <c r="AN6" s="112">
        <f t="shared" si="0"/>
        <v>2627</v>
      </c>
      <c r="AO6" s="112">
        <f t="shared" si="0"/>
        <v>30</v>
      </c>
      <c r="AP6" s="112">
        <f t="shared" si="0"/>
        <v>30</v>
      </c>
      <c r="AQ6" s="112">
        <f t="shared" si="0"/>
        <v>0</v>
      </c>
      <c r="AR6" s="112">
        <f t="shared" si="0"/>
        <v>0</v>
      </c>
      <c r="AS6" s="112">
        <f t="shared" si="0"/>
        <v>0</v>
      </c>
      <c r="AT6" s="112">
        <f t="shared" si="0"/>
        <v>0</v>
      </c>
      <c r="AU6" s="112">
        <f t="shared" si="0"/>
        <v>0</v>
      </c>
      <c r="AV6" s="112">
        <f t="shared" si="0"/>
        <v>26252.456003</v>
      </c>
      <c r="AW6" s="112">
        <f t="shared" si="0"/>
        <v>18719.762565</v>
      </c>
      <c r="AX6" s="112">
        <f t="shared" si="0"/>
        <v>0</v>
      </c>
      <c r="AY6" s="112">
        <f t="shared" si="0"/>
        <v>0</v>
      </c>
      <c r="AZ6" s="112">
        <f t="shared" si="0"/>
        <v>1755.6365</v>
      </c>
      <c r="BA6" s="112">
        <f t="shared" si="0"/>
        <v>5777.056938</v>
      </c>
      <c r="BB6" s="112">
        <f t="shared" si="0"/>
        <v>1380.3612</v>
      </c>
      <c r="BC6" s="112">
        <f t="shared" si="0"/>
        <v>1380.3612</v>
      </c>
      <c r="BD6" s="112">
        <f t="shared" si="0"/>
        <v>0</v>
      </c>
      <c r="BE6" s="112">
        <f t="shared" si="0"/>
        <v>97</v>
      </c>
      <c r="BF6" s="112">
        <f t="shared" si="0"/>
        <v>97</v>
      </c>
      <c r="BG6" s="112">
        <f t="shared" si="0"/>
        <v>0</v>
      </c>
      <c r="BH6" s="112">
        <f t="shared" si="0"/>
        <v>0</v>
      </c>
      <c r="BI6" s="112">
        <f t="shared" si="0"/>
        <v>0</v>
      </c>
      <c r="BJ6" s="112">
        <f t="shared" si="0"/>
        <v>0</v>
      </c>
      <c r="BK6" s="112">
        <f t="shared" si="0"/>
        <v>0</v>
      </c>
      <c r="BL6" s="112">
        <f t="shared" si="0"/>
        <v>0</v>
      </c>
      <c r="BM6" s="112">
        <f t="shared" si="0"/>
        <v>0</v>
      </c>
      <c r="BN6" s="112">
        <f t="shared" ref="BN6:BV6" si="1">SUM(BN7:BN28)</f>
        <v>0</v>
      </c>
      <c r="BO6" s="112">
        <f t="shared" si="1"/>
        <v>0</v>
      </c>
      <c r="BP6" s="112">
        <f t="shared" si="1"/>
        <v>0</v>
      </c>
      <c r="BQ6" s="112">
        <f t="shared" si="1"/>
        <v>0</v>
      </c>
      <c r="BR6" s="112">
        <f t="shared" si="1"/>
        <v>1790</v>
      </c>
      <c r="BS6" s="112">
        <f t="shared" si="1"/>
        <v>0</v>
      </c>
      <c r="BT6" s="112">
        <f t="shared" si="1"/>
        <v>0</v>
      </c>
      <c r="BU6" s="112">
        <f t="shared" si="1"/>
        <v>0</v>
      </c>
      <c r="BV6" s="112">
        <f t="shared" si="1"/>
        <v>1790</v>
      </c>
    </row>
    <row r="7" s="101" customFormat="1" ht="23.25" customHeight="1" spans="1:74">
      <c r="A7" s="111" t="s">
        <v>167</v>
      </c>
      <c r="B7" s="112">
        <v>15718</v>
      </c>
      <c r="C7" s="112">
        <v>6172.564371</v>
      </c>
      <c r="D7" s="112">
        <v>5651.8669</v>
      </c>
      <c r="E7" s="112">
        <v>55.605811</v>
      </c>
      <c r="F7" s="112">
        <v>0</v>
      </c>
      <c r="G7" s="112">
        <v>465.09166</v>
      </c>
      <c r="H7" s="112">
        <v>4345.797</v>
      </c>
      <c r="I7" s="112">
        <v>2188.677</v>
      </c>
      <c r="J7" s="112">
        <v>150.799</v>
      </c>
      <c r="K7" s="112">
        <v>79.819</v>
      </c>
      <c r="L7" s="112">
        <v>9</v>
      </c>
      <c r="M7" s="112">
        <v>675.135</v>
      </c>
      <c r="N7" s="112">
        <v>76.39</v>
      </c>
      <c r="O7" s="112">
        <v>0</v>
      </c>
      <c r="P7" s="112">
        <v>109.08</v>
      </c>
      <c r="Q7" s="112">
        <v>212.56</v>
      </c>
      <c r="R7" s="112">
        <v>844.337</v>
      </c>
      <c r="S7" s="112">
        <v>45.2</v>
      </c>
      <c r="T7" s="112">
        <v>0</v>
      </c>
      <c r="U7" s="112">
        <v>0</v>
      </c>
      <c r="V7" s="112">
        <v>0</v>
      </c>
      <c r="W7" s="112">
        <v>0</v>
      </c>
      <c r="X7" s="112">
        <v>44.9</v>
      </c>
      <c r="Y7" s="112">
        <v>0</v>
      </c>
      <c r="Z7" s="112">
        <v>0.3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3866.489456</v>
      </c>
      <c r="AI7" s="112">
        <v>2403.717456</v>
      </c>
      <c r="AJ7" s="112">
        <v>1462.772</v>
      </c>
      <c r="AK7" s="112">
        <v>0</v>
      </c>
      <c r="AL7" s="112">
        <v>1.3</v>
      </c>
      <c r="AM7" s="112">
        <v>1.3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1287.19941</v>
      </c>
      <c r="AW7" s="112">
        <v>1158.01941</v>
      </c>
      <c r="AX7" s="112">
        <v>0</v>
      </c>
      <c r="AY7" s="112">
        <v>0</v>
      </c>
      <c r="AZ7" s="112">
        <v>7.8</v>
      </c>
      <c r="BA7" s="112">
        <v>121.38</v>
      </c>
      <c r="BB7" s="112">
        <v>0</v>
      </c>
      <c r="BC7" s="112">
        <v>0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12">
        <v>0</v>
      </c>
      <c r="BO7" s="112">
        <v>0</v>
      </c>
      <c r="BP7" s="112">
        <v>0</v>
      </c>
      <c r="BQ7" s="112">
        <v>0</v>
      </c>
      <c r="BR7" s="112">
        <v>0</v>
      </c>
      <c r="BS7" s="112">
        <v>0</v>
      </c>
      <c r="BT7" s="112">
        <v>0</v>
      </c>
      <c r="BU7" s="112">
        <v>0</v>
      </c>
      <c r="BV7" s="112">
        <v>0</v>
      </c>
    </row>
    <row r="8" s="101" customFormat="1" ht="23.25" customHeight="1" spans="1:74">
      <c r="A8" s="111" t="s">
        <v>222</v>
      </c>
      <c r="B8" s="112">
        <v>25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25.28</v>
      </c>
      <c r="AI8" s="112">
        <v>0</v>
      </c>
      <c r="AJ8" s="112">
        <v>25.28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12">
        <v>0</v>
      </c>
      <c r="BO8" s="112">
        <v>0</v>
      </c>
      <c r="BP8" s="112">
        <v>0</v>
      </c>
      <c r="BQ8" s="112">
        <v>0</v>
      </c>
      <c r="BR8" s="112">
        <v>0</v>
      </c>
      <c r="BS8" s="112">
        <v>0</v>
      </c>
      <c r="BT8" s="112">
        <v>0</v>
      </c>
      <c r="BU8" s="112">
        <v>0</v>
      </c>
      <c r="BV8" s="112">
        <v>0</v>
      </c>
    </row>
    <row r="9" s="101" customFormat="1" ht="23.25" customHeight="1" spans="1:74">
      <c r="A9" s="111" t="s">
        <v>226</v>
      </c>
      <c r="B9" s="112">
        <v>4501</v>
      </c>
      <c r="C9" s="112">
        <v>2513.48995</v>
      </c>
      <c r="D9" s="112">
        <v>1325.60495</v>
      </c>
      <c r="E9" s="112">
        <v>293.397</v>
      </c>
      <c r="F9" s="112">
        <v>0</v>
      </c>
      <c r="G9" s="112">
        <v>894.488</v>
      </c>
      <c r="H9" s="112">
        <v>1674.48</v>
      </c>
      <c r="I9" s="112">
        <v>598.68</v>
      </c>
      <c r="J9" s="112">
        <v>9.2</v>
      </c>
      <c r="K9" s="112">
        <v>3</v>
      </c>
      <c r="L9" s="112">
        <v>65.3</v>
      </c>
      <c r="M9" s="112">
        <v>169</v>
      </c>
      <c r="N9" s="112">
        <v>7.2</v>
      </c>
      <c r="O9" s="112">
        <v>0</v>
      </c>
      <c r="P9" s="112">
        <v>42.6</v>
      </c>
      <c r="Q9" s="112">
        <v>70.5</v>
      </c>
      <c r="R9" s="112">
        <v>709</v>
      </c>
      <c r="S9" s="112">
        <v>260</v>
      </c>
      <c r="T9" s="112">
        <v>0</v>
      </c>
      <c r="U9" s="112">
        <v>0</v>
      </c>
      <c r="V9" s="112">
        <v>0</v>
      </c>
      <c r="W9" s="112">
        <v>0</v>
      </c>
      <c r="X9" s="112">
        <v>260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46.761</v>
      </c>
      <c r="AI9" s="112">
        <v>44.061</v>
      </c>
      <c r="AJ9" s="112">
        <v>2.7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6.09</v>
      </c>
      <c r="AW9" s="112">
        <v>6.09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12">
        <v>0</v>
      </c>
      <c r="BO9" s="112">
        <v>0</v>
      </c>
      <c r="BP9" s="112">
        <v>0</v>
      </c>
      <c r="BQ9" s="112">
        <v>0</v>
      </c>
      <c r="BR9" s="112">
        <v>0</v>
      </c>
      <c r="BS9" s="112">
        <v>0</v>
      </c>
      <c r="BT9" s="112">
        <v>0</v>
      </c>
      <c r="BU9" s="112">
        <v>0</v>
      </c>
      <c r="BV9" s="112">
        <v>0</v>
      </c>
    </row>
    <row r="10" s="101" customFormat="1" ht="23.25" customHeight="1" spans="1:74">
      <c r="A10" s="111" t="s">
        <v>234</v>
      </c>
      <c r="B10" s="112">
        <v>19230</v>
      </c>
      <c r="C10" s="112">
        <v>244.72255</v>
      </c>
      <c r="D10" s="112">
        <v>242.80235</v>
      </c>
      <c r="E10" s="112">
        <v>1.9202</v>
      </c>
      <c r="F10" s="112">
        <v>0</v>
      </c>
      <c r="G10" s="112">
        <v>0</v>
      </c>
      <c r="H10" s="112">
        <v>140.8536</v>
      </c>
      <c r="I10" s="112">
        <v>27.58</v>
      </c>
      <c r="J10" s="112">
        <v>0</v>
      </c>
      <c r="K10" s="112">
        <v>23</v>
      </c>
      <c r="L10" s="112">
        <v>0</v>
      </c>
      <c r="M10" s="112">
        <v>1.5</v>
      </c>
      <c r="N10" s="112">
        <v>0</v>
      </c>
      <c r="O10" s="112">
        <v>0</v>
      </c>
      <c r="P10" s="112">
        <v>0</v>
      </c>
      <c r="Q10" s="112">
        <v>1.3</v>
      </c>
      <c r="R10" s="112">
        <v>87.4736</v>
      </c>
      <c r="S10" s="112">
        <v>122</v>
      </c>
      <c r="T10" s="112">
        <v>120</v>
      </c>
      <c r="U10" s="112">
        <v>0</v>
      </c>
      <c r="V10" s="112">
        <v>0</v>
      </c>
      <c r="W10" s="112">
        <v>0</v>
      </c>
      <c r="X10" s="112">
        <v>2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18063.6927</v>
      </c>
      <c r="AI10" s="112">
        <v>13138.5076</v>
      </c>
      <c r="AJ10" s="112">
        <v>4925.1851</v>
      </c>
      <c r="AK10" s="112">
        <v>0</v>
      </c>
      <c r="AL10" s="112">
        <v>277.434</v>
      </c>
      <c r="AM10" s="112">
        <v>277.434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381.057605</v>
      </c>
      <c r="AW10" s="112">
        <v>109.037605</v>
      </c>
      <c r="AX10" s="112">
        <v>0</v>
      </c>
      <c r="AY10" s="112">
        <v>0</v>
      </c>
      <c r="AZ10" s="112">
        <v>0</v>
      </c>
      <c r="BA10" s="112">
        <v>272.02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2">
        <v>0</v>
      </c>
      <c r="BQ10" s="112">
        <v>0</v>
      </c>
      <c r="BR10" s="112">
        <v>0</v>
      </c>
      <c r="BS10" s="112">
        <v>0</v>
      </c>
      <c r="BT10" s="112">
        <v>0</v>
      </c>
      <c r="BU10" s="112">
        <v>0</v>
      </c>
      <c r="BV10" s="112">
        <v>0</v>
      </c>
    </row>
    <row r="11" s="101" customFormat="1" ht="23.25" customHeight="1" spans="1:74">
      <c r="A11" s="111" t="s">
        <v>251</v>
      </c>
      <c r="B11" s="112">
        <v>86</v>
      </c>
      <c r="C11" s="112">
        <v>19.60375</v>
      </c>
      <c r="D11" s="112">
        <v>19.45925</v>
      </c>
      <c r="E11" s="112">
        <v>0.1445</v>
      </c>
      <c r="F11" s="112">
        <v>0</v>
      </c>
      <c r="G11" s="112">
        <v>0</v>
      </c>
      <c r="H11" s="112">
        <v>16.5</v>
      </c>
      <c r="I11" s="112">
        <v>9.696</v>
      </c>
      <c r="J11" s="112">
        <v>0</v>
      </c>
      <c r="K11" s="112">
        <v>2.654</v>
      </c>
      <c r="L11" s="112">
        <v>2.5</v>
      </c>
      <c r="M11" s="112">
        <v>1.3</v>
      </c>
      <c r="N11" s="112">
        <v>0.3</v>
      </c>
      <c r="O11" s="112">
        <v>0</v>
      </c>
      <c r="P11" s="112">
        <v>0</v>
      </c>
      <c r="Q11" s="112">
        <v>0.05</v>
      </c>
      <c r="R11" s="112">
        <v>0</v>
      </c>
      <c r="S11" s="112">
        <v>48.5</v>
      </c>
      <c r="T11" s="112">
        <v>37</v>
      </c>
      <c r="U11" s="112">
        <v>0</v>
      </c>
      <c r="V11" s="112">
        <v>0</v>
      </c>
      <c r="W11" s="112">
        <v>0</v>
      </c>
      <c r="X11" s="112">
        <v>11.5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0.978</v>
      </c>
      <c r="AW11" s="112">
        <v>0.978</v>
      </c>
      <c r="AX11" s="112">
        <v>0</v>
      </c>
      <c r="AY11" s="112">
        <v>0</v>
      </c>
      <c r="AZ11" s="112">
        <v>0</v>
      </c>
      <c r="BA11" s="112">
        <v>0</v>
      </c>
      <c r="BB11" s="112">
        <v>0</v>
      </c>
      <c r="BC11" s="112">
        <v>0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2">
        <v>0</v>
      </c>
      <c r="BQ11" s="112">
        <v>0</v>
      </c>
      <c r="BR11" s="112">
        <v>0</v>
      </c>
      <c r="BS11" s="112">
        <v>0</v>
      </c>
      <c r="BT11" s="112">
        <v>0</v>
      </c>
      <c r="BU11" s="112">
        <v>0</v>
      </c>
      <c r="BV11" s="112">
        <v>0</v>
      </c>
    </row>
    <row r="12" s="101" customFormat="1" ht="23.25" customHeight="1" spans="1:74">
      <c r="A12" s="111" t="s">
        <v>255</v>
      </c>
      <c r="B12" s="112">
        <v>1325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5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5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1225.04425</v>
      </c>
      <c r="AI12" s="112">
        <v>468.84425</v>
      </c>
      <c r="AJ12" s="112">
        <v>756.2</v>
      </c>
      <c r="AK12" s="112">
        <v>0</v>
      </c>
      <c r="AL12" s="112">
        <v>19</v>
      </c>
      <c r="AM12" s="112">
        <v>19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75.7018</v>
      </c>
      <c r="AW12" s="112">
        <v>15.869</v>
      </c>
      <c r="AX12" s="112">
        <v>0</v>
      </c>
      <c r="AY12" s="112">
        <v>0</v>
      </c>
      <c r="AZ12" s="112">
        <v>0</v>
      </c>
      <c r="BA12" s="112">
        <v>59.8328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2">
        <v>0</v>
      </c>
      <c r="BQ12" s="112">
        <v>0</v>
      </c>
      <c r="BR12" s="112">
        <v>0</v>
      </c>
      <c r="BS12" s="112">
        <v>0</v>
      </c>
      <c r="BT12" s="112">
        <v>0</v>
      </c>
      <c r="BU12" s="112">
        <v>0</v>
      </c>
      <c r="BV12" s="112">
        <v>0</v>
      </c>
    </row>
    <row r="13" s="101" customFormat="1" ht="23.25" customHeight="1" spans="1:74">
      <c r="A13" s="111" t="s">
        <v>269</v>
      </c>
      <c r="B13" s="112">
        <v>29159</v>
      </c>
      <c r="C13" s="112">
        <v>4177.288394</v>
      </c>
      <c r="D13" s="112">
        <v>453.0003</v>
      </c>
      <c r="E13" s="112">
        <v>3136.812094</v>
      </c>
      <c r="F13" s="112">
        <v>0</v>
      </c>
      <c r="G13" s="112">
        <v>587.476</v>
      </c>
      <c r="H13" s="112">
        <v>664.282</v>
      </c>
      <c r="I13" s="112">
        <v>409.494948</v>
      </c>
      <c r="J13" s="112">
        <v>2.2</v>
      </c>
      <c r="K13" s="112">
        <v>4.6</v>
      </c>
      <c r="L13" s="112">
        <v>5</v>
      </c>
      <c r="M13" s="112">
        <v>125.692</v>
      </c>
      <c r="N13" s="112">
        <v>1.2</v>
      </c>
      <c r="O13" s="112">
        <v>0</v>
      </c>
      <c r="P13" s="112">
        <v>2</v>
      </c>
      <c r="Q13" s="112">
        <v>6</v>
      </c>
      <c r="R13" s="112">
        <v>108.095052</v>
      </c>
      <c r="S13" s="112">
        <v>6.5</v>
      </c>
      <c r="T13" s="112">
        <v>0</v>
      </c>
      <c r="U13" s="112">
        <v>2.7</v>
      </c>
      <c r="V13" s="112">
        <v>0</v>
      </c>
      <c r="W13" s="112">
        <v>0</v>
      </c>
      <c r="X13" s="112">
        <v>3.8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7550.790311</v>
      </c>
      <c r="AI13" s="112">
        <v>7501.090311</v>
      </c>
      <c r="AJ13" s="112">
        <v>49.7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16041.9846</v>
      </c>
      <c r="AW13" s="112">
        <v>13767.2674</v>
      </c>
      <c r="AX13" s="112">
        <v>0</v>
      </c>
      <c r="AY13" s="112">
        <v>0</v>
      </c>
      <c r="AZ13" s="112">
        <v>1596.4343</v>
      </c>
      <c r="BA13" s="112">
        <v>678.2829</v>
      </c>
      <c r="BB13" s="112">
        <v>718.3516</v>
      </c>
      <c r="BC13" s="112">
        <v>718.3516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0</v>
      </c>
    </row>
    <row r="14" s="101" customFormat="1" ht="23.25" customHeight="1" spans="1:74">
      <c r="A14" s="111" t="s">
        <v>312</v>
      </c>
      <c r="B14" s="112">
        <v>10906</v>
      </c>
      <c r="C14" s="112">
        <v>1146.348827</v>
      </c>
      <c r="D14" s="112">
        <v>305.85</v>
      </c>
      <c r="E14" s="112">
        <v>840.498827</v>
      </c>
      <c r="F14" s="112">
        <v>0</v>
      </c>
      <c r="G14" s="112">
        <v>0</v>
      </c>
      <c r="H14" s="112">
        <v>1155.22</v>
      </c>
      <c r="I14" s="112">
        <v>836.84</v>
      </c>
      <c r="J14" s="112">
        <v>9</v>
      </c>
      <c r="K14" s="112">
        <v>2</v>
      </c>
      <c r="L14" s="112">
        <v>59</v>
      </c>
      <c r="M14" s="112">
        <v>192.18</v>
      </c>
      <c r="N14" s="112">
        <v>1.2</v>
      </c>
      <c r="O14" s="112">
        <v>0</v>
      </c>
      <c r="P14" s="112">
        <v>4</v>
      </c>
      <c r="Q14" s="112">
        <v>0</v>
      </c>
      <c r="R14" s="112">
        <v>51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4914.8121</v>
      </c>
      <c r="AI14" s="112">
        <v>3755.2107</v>
      </c>
      <c r="AJ14" s="112">
        <v>1159.6014</v>
      </c>
      <c r="AK14" s="112">
        <v>0</v>
      </c>
      <c r="AL14" s="112">
        <v>80</v>
      </c>
      <c r="AM14" s="112">
        <v>80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2947.2329</v>
      </c>
      <c r="AW14" s="112">
        <v>2301.8039</v>
      </c>
      <c r="AX14" s="112">
        <v>0</v>
      </c>
      <c r="AY14" s="112">
        <v>0</v>
      </c>
      <c r="AZ14" s="112">
        <v>0</v>
      </c>
      <c r="BA14" s="112">
        <v>645.429</v>
      </c>
      <c r="BB14" s="112">
        <v>662.0096</v>
      </c>
      <c r="BC14" s="112">
        <v>662.0096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0</v>
      </c>
    </row>
    <row r="15" s="101" customFormat="1" ht="23.25" customHeight="1" spans="1:74">
      <c r="A15" s="111" t="s">
        <v>347</v>
      </c>
      <c r="B15" s="112">
        <v>1794</v>
      </c>
      <c r="C15" s="112">
        <v>14.3997</v>
      </c>
      <c r="D15" s="112">
        <v>14.2643</v>
      </c>
      <c r="E15" s="112">
        <v>0.1354</v>
      </c>
      <c r="F15" s="112">
        <v>0</v>
      </c>
      <c r="G15" s="112">
        <v>0</v>
      </c>
      <c r="H15" s="112">
        <v>126.1</v>
      </c>
      <c r="I15" s="112">
        <v>3</v>
      </c>
      <c r="J15" s="112">
        <v>0.3</v>
      </c>
      <c r="K15" s="112">
        <v>0.2</v>
      </c>
      <c r="L15" s="112">
        <v>0</v>
      </c>
      <c r="M15" s="112">
        <v>50</v>
      </c>
      <c r="N15" s="112">
        <v>0.6</v>
      </c>
      <c r="O15" s="112">
        <v>0</v>
      </c>
      <c r="P15" s="112">
        <v>0</v>
      </c>
      <c r="Q15" s="112">
        <v>0</v>
      </c>
      <c r="R15" s="112">
        <v>72</v>
      </c>
      <c r="S15" s="112">
        <v>910</v>
      </c>
      <c r="T15" s="112">
        <v>0</v>
      </c>
      <c r="U15" s="112">
        <v>910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58.5563</v>
      </c>
      <c r="AI15" s="112">
        <v>53.5563</v>
      </c>
      <c r="AJ15" s="112">
        <v>5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685.00525</v>
      </c>
      <c r="AW15" s="112">
        <v>5.00525</v>
      </c>
      <c r="AX15" s="112">
        <v>0</v>
      </c>
      <c r="AY15" s="112">
        <v>0</v>
      </c>
      <c r="AZ15" s="112">
        <v>0</v>
      </c>
      <c r="BA15" s="112">
        <v>680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12">
        <v>0</v>
      </c>
      <c r="BO15" s="112">
        <v>0</v>
      </c>
      <c r="BP15" s="112">
        <v>0</v>
      </c>
      <c r="BQ15" s="112">
        <v>0</v>
      </c>
      <c r="BR15" s="112">
        <v>0</v>
      </c>
      <c r="BS15" s="112">
        <v>0</v>
      </c>
      <c r="BT15" s="112">
        <v>0</v>
      </c>
      <c r="BU15" s="112">
        <v>0</v>
      </c>
      <c r="BV15" s="112">
        <v>0</v>
      </c>
    </row>
    <row r="16" s="101" customFormat="1" ht="23.25" customHeight="1" spans="1:74">
      <c r="A16" s="111" t="s">
        <v>360</v>
      </c>
      <c r="B16" s="112">
        <v>1792</v>
      </c>
      <c r="C16" s="112">
        <v>169.2072</v>
      </c>
      <c r="D16" s="112">
        <v>155.9953</v>
      </c>
      <c r="E16" s="112">
        <v>1.2119</v>
      </c>
      <c r="F16" s="112">
        <v>0</v>
      </c>
      <c r="G16" s="112">
        <v>12</v>
      </c>
      <c r="H16" s="112">
        <v>72.36</v>
      </c>
      <c r="I16" s="112">
        <v>40.76</v>
      </c>
      <c r="J16" s="112">
        <v>0.2</v>
      </c>
      <c r="K16" s="112">
        <v>0.3</v>
      </c>
      <c r="L16" s="112">
        <v>0</v>
      </c>
      <c r="M16" s="112">
        <v>0.8</v>
      </c>
      <c r="N16" s="112">
        <v>0.3</v>
      </c>
      <c r="O16" s="112">
        <v>0</v>
      </c>
      <c r="P16" s="112">
        <v>0</v>
      </c>
      <c r="Q16" s="112">
        <v>30</v>
      </c>
      <c r="R16" s="112">
        <v>0</v>
      </c>
      <c r="S16" s="112">
        <v>256</v>
      </c>
      <c r="T16" s="112">
        <v>0</v>
      </c>
      <c r="U16" s="112">
        <v>256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1130.430204</v>
      </c>
      <c r="AI16" s="112">
        <v>927.490204</v>
      </c>
      <c r="AJ16" s="112">
        <v>202.94</v>
      </c>
      <c r="AK16" s="112">
        <v>0</v>
      </c>
      <c r="AL16" s="112">
        <v>2</v>
      </c>
      <c r="AM16" s="112">
        <v>2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161.7177</v>
      </c>
      <c r="AW16" s="112">
        <v>10.3155</v>
      </c>
      <c r="AX16" s="112">
        <v>0</v>
      </c>
      <c r="AY16" s="112">
        <v>0</v>
      </c>
      <c r="AZ16" s="112">
        <v>151.4022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12">
        <v>0</v>
      </c>
      <c r="BO16" s="112">
        <v>0</v>
      </c>
      <c r="BP16" s="112">
        <v>0</v>
      </c>
      <c r="BQ16" s="112">
        <v>0</v>
      </c>
      <c r="BR16" s="112">
        <v>0</v>
      </c>
      <c r="BS16" s="112">
        <v>0</v>
      </c>
      <c r="BT16" s="112">
        <v>0</v>
      </c>
      <c r="BU16" s="112">
        <v>0</v>
      </c>
      <c r="BV16" s="112">
        <v>0</v>
      </c>
    </row>
    <row r="17" s="101" customFormat="1" ht="23.25" customHeight="1" spans="1:74">
      <c r="A17" s="111" t="s">
        <v>370</v>
      </c>
      <c r="B17" s="112">
        <v>27959</v>
      </c>
      <c r="C17" s="112">
        <v>840.0671</v>
      </c>
      <c r="D17" s="112">
        <v>833.5579</v>
      </c>
      <c r="E17" s="112">
        <v>6.5092</v>
      </c>
      <c r="F17" s="112">
        <v>0</v>
      </c>
      <c r="G17" s="112">
        <v>0</v>
      </c>
      <c r="H17" s="112">
        <v>1359.6575</v>
      </c>
      <c r="I17" s="112">
        <v>279.52</v>
      </c>
      <c r="J17" s="112">
        <v>7.6</v>
      </c>
      <c r="K17" s="112">
        <v>6.6</v>
      </c>
      <c r="L17" s="112">
        <v>14</v>
      </c>
      <c r="M17" s="112">
        <v>774.9175</v>
      </c>
      <c r="N17" s="112">
        <v>5.51</v>
      </c>
      <c r="O17" s="112">
        <v>0</v>
      </c>
      <c r="P17" s="112">
        <v>9.57</v>
      </c>
      <c r="Q17" s="112">
        <v>103.3</v>
      </c>
      <c r="R17" s="112">
        <v>158.64</v>
      </c>
      <c r="S17" s="112">
        <v>2393.5</v>
      </c>
      <c r="T17" s="112">
        <v>0</v>
      </c>
      <c r="U17" s="112">
        <v>2380</v>
      </c>
      <c r="V17" s="112">
        <v>0</v>
      </c>
      <c r="W17" s="112">
        <v>0</v>
      </c>
      <c r="X17" s="112">
        <v>13.5</v>
      </c>
      <c r="Y17" s="112">
        <v>0</v>
      </c>
      <c r="Z17" s="112">
        <v>0</v>
      </c>
      <c r="AA17" s="112">
        <v>13501</v>
      </c>
      <c r="AB17" s="112">
        <v>0</v>
      </c>
      <c r="AC17" s="112">
        <v>13501</v>
      </c>
      <c r="AD17" s="112">
        <v>0</v>
      </c>
      <c r="AE17" s="112">
        <v>0</v>
      </c>
      <c r="AF17" s="112">
        <v>0</v>
      </c>
      <c r="AG17" s="112">
        <v>0</v>
      </c>
      <c r="AH17" s="112">
        <v>1026.32889</v>
      </c>
      <c r="AI17" s="112">
        <v>876.78889</v>
      </c>
      <c r="AJ17" s="112">
        <v>149.54</v>
      </c>
      <c r="AK17" s="112">
        <v>0</v>
      </c>
      <c r="AL17" s="112">
        <v>5220.45</v>
      </c>
      <c r="AM17" s="112">
        <v>2693.45</v>
      </c>
      <c r="AN17" s="112">
        <v>2527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1828.349938</v>
      </c>
      <c r="AW17" s="112">
        <v>30.9165</v>
      </c>
      <c r="AX17" s="112">
        <v>0</v>
      </c>
      <c r="AY17" s="112">
        <v>0</v>
      </c>
      <c r="AZ17" s="112">
        <v>0</v>
      </c>
      <c r="BA17" s="112">
        <v>1797.433438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12">
        <v>0</v>
      </c>
      <c r="BO17" s="112">
        <v>0</v>
      </c>
      <c r="BP17" s="112">
        <v>0</v>
      </c>
      <c r="BQ17" s="112">
        <v>0</v>
      </c>
      <c r="BR17" s="112">
        <v>1790</v>
      </c>
      <c r="BS17" s="112">
        <v>0</v>
      </c>
      <c r="BT17" s="112">
        <v>0</v>
      </c>
      <c r="BU17" s="112">
        <v>0</v>
      </c>
      <c r="BV17" s="112">
        <v>1790</v>
      </c>
    </row>
    <row r="18" s="101" customFormat="1" ht="23.25" customHeight="1" spans="1:74">
      <c r="A18" s="111" t="s">
        <v>402</v>
      </c>
      <c r="B18" s="112">
        <v>932</v>
      </c>
      <c r="C18" s="112">
        <v>58.62405</v>
      </c>
      <c r="D18" s="112">
        <v>58.17365</v>
      </c>
      <c r="E18" s="112">
        <v>0.4504</v>
      </c>
      <c r="F18" s="112">
        <v>0</v>
      </c>
      <c r="G18" s="112">
        <v>0</v>
      </c>
      <c r="H18" s="112">
        <v>10.28</v>
      </c>
      <c r="I18" s="112">
        <v>8.48</v>
      </c>
      <c r="J18" s="112">
        <v>0</v>
      </c>
      <c r="K18" s="112">
        <v>0.2</v>
      </c>
      <c r="L18" s="112">
        <v>0</v>
      </c>
      <c r="M18" s="112">
        <v>0.4</v>
      </c>
      <c r="N18" s="112">
        <v>0.7</v>
      </c>
      <c r="O18" s="112">
        <v>0</v>
      </c>
      <c r="P18" s="112">
        <v>0</v>
      </c>
      <c r="Q18" s="112">
        <v>0.5</v>
      </c>
      <c r="R18" s="112">
        <v>0</v>
      </c>
      <c r="S18" s="112">
        <v>272</v>
      </c>
      <c r="T18" s="112">
        <v>0</v>
      </c>
      <c r="U18" s="112">
        <v>272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586.21155</v>
      </c>
      <c r="AI18" s="112">
        <v>251.02955</v>
      </c>
      <c r="AJ18" s="112">
        <v>335.182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4.944</v>
      </c>
      <c r="AW18" s="112">
        <v>4.944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112">
        <v>0</v>
      </c>
      <c r="BO18" s="112">
        <v>0</v>
      </c>
      <c r="BP18" s="112">
        <v>0</v>
      </c>
      <c r="BQ18" s="112">
        <v>0</v>
      </c>
      <c r="BR18" s="112">
        <v>0</v>
      </c>
      <c r="BS18" s="112">
        <v>0</v>
      </c>
      <c r="BT18" s="112">
        <v>0</v>
      </c>
      <c r="BU18" s="112">
        <v>0</v>
      </c>
      <c r="BV18" s="112">
        <v>0</v>
      </c>
    </row>
    <row r="19" s="101" customFormat="1" ht="23.25" customHeight="1" spans="1:74">
      <c r="A19" s="111" t="s">
        <v>407</v>
      </c>
      <c r="B19" s="112">
        <v>340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>
        <v>310</v>
      </c>
      <c r="T19" s="112"/>
      <c r="U19" s="112">
        <v>310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30</v>
      </c>
      <c r="AP19" s="112">
        <v>30</v>
      </c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</row>
    <row r="20" s="101" customFormat="1" ht="23.25" customHeight="1" spans="1:74">
      <c r="A20" s="111" t="s">
        <v>412</v>
      </c>
      <c r="B20" s="112">
        <v>475</v>
      </c>
      <c r="C20" s="112">
        <v>47.83575</v>
      </c>
      <c r="D20" s="112">
        <v>47.44205</v>
      </c>
      <c r="E20" s="112">
        <v>0.3937</v>
      </c>
      <c r="F20" s="112">
        <v>0</v>
      </c>
      <c r="G20" s="112">
        <v>0</v>
      </c>
      <c r="H20" s="112">
        <v>8.3</v>
      </c>
      <c r="I20" s="112">
        <v>7.03</v>
      </c>
      <c r="J20" s="112">
        <v>0</v>
      </c>
      <c r="K20" s="112">
        <v>0.1</v>
      </c>
      <c r="L20" s="112">
        <v>0</v>
      </c>
      <c r="M20" s="112">
        <v>0.67</v>
      </c>
      <c r="N20" s="112">
        <v>0.5</v>
      </c>
      <c r="O20" s="112">
        <v>0</v>
      </c>
      <c r="P20" s="112">
        <v>0</v>
      </c>
      <c r="Q20" s="112">
        <v>0</v>
      </c>
      <c r="R20" s="112">
        <v>0</v>
      </c>
      <c r="S20" s="112">
        <v>50</v>
      </c>
      <c r="T20" s="112">
        <v>0</v>
      </c>
      <c r="U20" s="112">
        <v>50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366</v>
      </c>
      <c r="AM20" s="112">
        <v>366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2.88</v>
      </c>
      <c r="AW20" s="112">
        <v>2.88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2">
        <v>0</v>
      </c>
      <c r="BQ20" s="112">
        <v>0</v>
      </c>
      <c r="BR20" s="112">
        <v>0</v>
      </c>
      <c r="BS20" s="112">
        <v>0</v>
      </c>
      <c r="BT20" s="112">
        <v>0</v>
      </c>
      <c r="BU20" s="112">
        <v>0</v>
      </c>
      <c r="BV20" s="112">
        <v>0</v>
      </c>
    </row>
    <row r="21" s="101" customFormat="1" ht="23.25" customHeight="1" spans="1:74">
      <c r="A21" s="111" t="s">
        <v>415</v>
      </c>
      <c r="B21" s="112">
        <v>15400</v>
      </c>
      <c r="C21" s="112">
        <v>161.4463</v>
      </c>
      <c r="D21" s="112">
        <v>160.1933</v>
      </c>
      <c r="E21" s="112">
        <v>1.253</v>
      </c>
      <c r="F21" s="112">
        <v>0</v>
      </c>
      <c r="G21" s="112">
        <v>0</v>
      </c>
      <c r="H21" s="112">
        <v>235.86</v>
      </c>
      <c r="I21" s="112">
        <v>46.56</v>
      </c>
      <c r="J21" s="112">
        <v>0.8</v>
      </c>
      <c r="K21" s="112">
        <v>0.5</v>
      </c>
      <c r="L21" s="112">
        <v>0</v>
      </c>
      <c r="M21" s="112">
        <v>128</v>
      </c>
      <c r="N21" s="112">
        <v>2</v>
      </c>
      <c r="O21" s="112">
        <v>0</v>
      </c>
      <c r="P21" s="112">
        <v>0</v>
      </c>
      <c r="Q21" s="112">
        <v>0</v>
      </c>
      <c r="R21" s="112">
        <v>58</v>
      </c>
      <c r="S21" s="112">
        <v>15000</v>
      </c>
      <c r="T21" s="112">
        <v>0</v>
      </c>
      <c r="U21" s="112">
        <v>15000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3.024</v>
      </c>
      <c r="AW21" s="112">
        <v>3.024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2">
        <v>0</v>
      </c>
      <c r="BS21" s="112">
        <v>0</v>
      </c>
      <c r="BT21" s="112">
        <v>0</v>
      </c>
      <c r="BU21" s="112">
        <v>0</v>
      </c>
      <c r="BV21" s="112">
        <v>0</v>
      </c>
    </row>
    <row r="22" s="101" customFormat="1" ht="23.25" customHeight="1" spans="1:74">
      <c r="A22" s="111" t="s">
        <v>424</v>
      </c>
      <c r="B22" s="112">
        <v>5329</v>
      </c>
      <c r="C22" s="112">
        <v>989.388536</v>
      </c>
      <c r="D22" s="112">
        <v>0</v>
      </c>
      <c r="E22" s="112">
        <v>0</v>
      </c>
      <c r="F22" s="112">
        <v>989.388536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600</v>
      </c>
      <c r="T22" s="112">
        <v>0</v>
      </c>
      <c r="U22" s="112">
        <v>600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1180</v>
      </c>
      <c r="AB22" s="112">
        <v>1180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1919.517028</v>
      </c>
      <c r="AI22" s="112">
        <v>1919.517028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640</v>
      </c>
      <c r="AW22" s="112">
        <v>0</v>
      </c>
      <c r="AX22" s="112">
        <v>0</v>
      </c>
      <c r="AY22" s="112">
        <v>0</v>
      </c>
      <c r="AZ22" s="112">
        <v>0</v>
      </c>
      <c r="BA22" s="112">
        <v>640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2">
        <v>0</v>
      </c>
      <c r="BQ22" s="112">
        <v>0</v>
      </c>
      <c r="BR22" s="112">
        <v>0</v>
      </c>
      <c r="BS22" s="112">
        <v>0</v>
      </c>
      <c r="BT22" s="112">
        <v>0</v>
      </c>
      <c r="BU22" s="112">
        <v>0</v>
      </c>
      <c r="BV22" s="112">
        <v>0</v>
      </c>
    </row>
    <row r="23" s="101" customFormat="1" ht="23.25" customHeight="1" spans="1:74">
      <c r="A23" s="111" t="s">
        <v>432</v>
      </c>
      <c r="B23" s="112">
        <v>182</v>
      </c>
      <c r="C23" s="112">
        <v>68.54305</v>
      </c>
      <c r="D23" s="112">
        <v>67.99455</v>
      </c>
      <c r="E23" s="112">
        <v>0.5485</v>
      </c>
      <c r="F23" s="112">
        <v>0</v>
      </c>
      <c r="G23" s="112">
        <v>0</v>
      </c>
      <c r="H23" s="112">
        <v>99.03</v>
      </c>
      <c r="I23" s="112">
        <v>27.03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72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14.4372</v>
      </c>
      <c r="AW23" s="112">
        <v>1.692</v>
      </c>
      <c r="AX23" s="112">
        <v>0</v>
      </c>
      <c r="AY23" s="112">
        <v>0</v>
      </c>
      <c r="AZ23" s="112">
        <v>0</v>
      </c>
      <c r="BA23" s="112">
        <v>12.7452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2">
        <v>0</v>
      </c>
      <c r="BQ23" s="112">
        <v>0</v>
      </c>
      <c r="BR23" s="112">
        <v>0</v>
      </c>
      <c r="BS23" s="112">
        <v>0</v>
      </c>
      <c r="BT23" s="112">
        <v>0</v>
      </c>
      <c r="BU23" s="112">
        <v>0</v>
      </c>
      <c r="BV23" s="112">
        <v>0</v>
      </c>
    </row>
    <row r="24" s="101" customFormat="1" ht="23.25" customHeight="1" spans="1:74">
      <c r="A24" s="111" t="s">
        <v>437</v>
      </c>
      <c r="B24" s="112">
        <v>937</v>
      </c>
      <c r="C24" s="112">
        <v>100.4391</v>
      </c>
      <c r="D24" s="112">
        <v>99.6986</v>
      </c>
      <c r="E24" s="112">
        <v>0.7405</v>
      </c>
      <c r="F24" s="112">
        <v>0</v>
      </c>
      <c r="G24" s="112">
        <v>0</v>
      </c>
      <c r="H24" s="112">
        <v>447.439</v>
      </c>
      <c r="I24" s="112">
        <v>70.739</v>
      </c>
      <c r="J24" s="112">
        <v>3</v>
      </c>
      <c r="K24" s="112">
        <v>10</v>
      </c>
      <c r="L24" s="112">
        <v>0</v>
      </c>
      <c r="M24" s="112">
        <v>20</v>
      </c>
      <c r="N24" s="112">
        <v>0.5</v>
      </c>
      <c r="O24" s="112">
        <v>0</v>
      </c>
      <c r="P24" s="112">
        <v>2</v>
      </c>
      <c r="Q24" s="112">
        <v>4</v>
      </c>
      <c r="R24" s="112">
        <v>337.2</v>
      </c>
      <c r="S24" s="112">
        <v>15</v>
      </c>
      <c r="T24" s="112">
        <v>0</v>
      </c>
      <c r="U24" s="112">
        <v>0</v>
      </c>
      <c r="V24" s="112">
        <v>0</v>
      </c>
      <c r="W24" s="112">
        <v>0</v>
      </c>
      <c r="X24" s="112">
        <v>15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202</v>
      </c>
      <c r="AI24" s="112">
        <v>0</v>
      </c>
      <c r="AJ24" s="112">
        <v>202</v>
      </c>
      <c r="AK24" s="112">
        <v>0</v>
      </c>
      <c r="AL24" s="112">
        <v>100</v>
      </c>
      <c r="AM24" s="112">
        <v>0</v>
      </c>
      <c r="AN24" s="112">
        <v>100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71.8536</v>
      </c>
      <c r="AW24" s="112">
        <v>1.92</v>
      </c>
      <c r="AX24" s="112">
        <v>0</v>
      </c>
      <c r="AY24" s="112">
        <v>0</v>
      </c>
      <c r="AZ24" s="112">
        <v>0</v>
      </c>
      <c r="BA24" s="112">
        <v>69.9336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  <c r="BN24" s="112">
        <v>0</v>
      </c>
      <c r="BO24" s="112">
        <v>0</v>
      </c>
      <c r="BP24" s="112">
        <v>0</v>
      </c>
      <c r="BQ24" s="112">
        <v>0</v>
      </c>
      <c r="BR24" s="112">
        <v>0</v>
      </c>
      <c r="BS24" s="112">
        <v>0</v>
      </c>
      <c r="BT24" s="112">
        <v>0</v>
      </c>
      <c r="BU24" s="112">
        <v>0</v>
      </c>
      <c r="BV24" s="112">
        <v>0</v>
      </c>
    </row>
    <row r="25" s="101" customFormat="1" ht="23.25" customHeight="1" spans="1:74">
      <c r="A25" s="111" t="s">
        <v>447</v>
      </c>
      <c r="B25" s="112">
        <v>1600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1600</v>
      </c>
      <c r="AI25" s="112">
        <v>0</v>
      </c>
      <c r="AJ25" s="112">
        <v>1600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112">
        <v>0</v>
      </c>
      <c r="BO25" s="112">
        <v>0</v>
      </c>
      <c r="BP25" s="112">
        <v>0</v>
      </c>
      <c r="BQ25" s="112">
        <v>0</v>
      </c>
      <c r="BR25" s="112">
        <v>0</v>
      </c>
      <c r="BS25" s="112">
        <v>0</v>
      </c>
      <c r="BT25" s="112">
        <v>0</v>
      </c>
      <c r="BU25" s="112">
        <v>0</v>
      </c>
      <c r="BV25" s="112">
        <v>0</v>
      </c>
    </row>
    <row r="26" s="101" customFormat="1" ht="23.25" customHeight="1" spans="1:74">
      <c r="A26" s="111" t="s">
        <v>450</v>
      </c>
      <c r="B26" s="112">
        <v>6778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4677.5</v>
      </c>
      <c r="AI26" s="112">
        <v>3000</v>
      </c>
      <c r="AJ26" s="112">
        <v>1677.5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2100</v>
      </c>
      <c r="AW26" s="112">
        <v>1300</v>
      </c>
      <c r="AX26" s="112">
        <v>0</v>
      </c>
      <c r="AY26" s="112">
        <v>0</v>
      </c>
      <c r="AZ26" s="112">
        <v>0</v>
      </c>
      <c r="BA26" s="112">
        <v>800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  <c r="BN26" s="112">
        <v>0</v>
      </c>
      <c r="BO26" s="112">
        <v>0</v>
      </c>
      <c r="BP26" s="112">
        <v>0</v>
      </c>
      <c r="BQ26" s="112">
        <v>0</v>
      </c>
      <c r="BR26" s="112">
        <v>0</v>
      </c>
      <c r="BS26" s="112">
        <v>0</v>
      </c>
      <c r="BT26" s="112">
        <v>0</v>
      </c>
      <c r="BU26" s="112">
        <v>0</v>
      </c>
      <c r="BV26" s="112">
        <v>0</v>
      </c>
    </row>
    <row r="27" s="101" customFormat="1" ht="23.25" customHeight="1" spans="1:74">
      <c r="A27" s="111" t="s">
        <v>453</v>
      </c>
      <c r="B27" s="112">
        <v>1727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1727.34</v>
      </c>
      <c r="AM27" s="112">
        <v>1727.34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0</v>
      </c>
      <c r="BP27" s="112">
        <v>0</v>
      </c>
      <c r="BQ27" s="112">
        <v>0</v>
      </c>
      <c r="BR27" s="112">
        <v>0</v>
      </c>
      <c r="BS27" s="112">
        <v>0</v>
      </c>
      <c r="BT27" s="112">
        <v>0</v>
      </c>
      <c r="BU27" s="112">
        <v>0</v>
      </c>
      <c r="BV27" s="112">
        <v>0</v>
      </c>
    </row>
    <row r="28" s="101" customFormat="1" ht="23.25" customHeight="1" spans="1:74">
      <c r="A28" s="111" t="s">
        <v>456</v>
      </c>
      <c r="B28" s="112">
        <v>97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97</v>
      </c>
      <c r="BF28" s="112">
        <v>97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0</v>
      </c>
      <c r="BP28" s="112">
        <v>0</v>
      </c>
      <c r="BQ28" s="112">
        <v>0</v>
      </c>
      <c r="BR28" s="112">
        <v>0</v>
      </c>
      <c r="BS28" s="112">
        <v>0</v>
      </c>
      <c r="BT28" s="112">
        <v>0</v>
      </c>
      <c r="BU28" s="112">
        <v>0</v>
      </c>
      <c r="BV28" s="112">
        <v>0</v>
      </c>
    </row>
    <row r="29" s="101" customFormat="1" ht="23.25" customHeight="1"/>
    <row r="30" s="101" customFormat="1" ht="23.25" customHeight="1"/>
    <row r="31" s="101" customFormat="1" ht="23.25" customHeight="1"/>
    <row r="32" s="101" customFormat="1" ht="23.25" customHeight="1"/>
    <row r="33" s="101" customFormat="1" ht="23.25" customHeight="1"/>
    <row r="34" s="101" customFormat="1" ht="23.25" customHeight="1"/>
    <row r="35" s="101" customFormat="1" ht="23.25" customHeight="1"/>
    <row r="36" s="101" customFormat="1" ht="23.25" customHeight="1"/>
    <row r="37" s="101" customFormat="1" ht="23.25" customHeight="1"/>
    <row r="38" s="101" customFormat="1" ht="23.25" customHeight="1"/>
    <row r="39" s="101" customFormat="1" ht="23.25" customHeight="1"/>
    <row r="40" s="101" customFormat="1" ht="23.25" customHeight="1"/>
    <row r="41" s="101" customFormat="1" ht="23.25" customHeight="1"/>
    <row r="42" s="101" customFormat="1" ht="23.25" customHeight="1"/>
    <row r="43" s="101" customFormat="1" ht="23.25" customHeight="1"/>
    <row r="44" s="101" customFormat="1" ht="23.25" customHeight="1"/>
    <row r="45" s="101" customFormat="1" ht="23.25" customHeight="1"/>
    <row r="46" s="101" customFormat="1" ht="23.25" customHeight="1"/>
    <row r="47" s="101" customFormat="1" ht="23.25" customHeight="1"/>
    <row r="48" s="101" customFormat="1" ht="23.25" customHeight="1"/>
    <row r="49" s="101" customFormat="1" ht="23.25" customHeight="1"/>
    <row r="50" s="101" customFormat="1" ht="23.25" customHeight="1"/>
    <row r="51" s="101" customFormat="1" ht="23.25" customHeight="1"/>
    <row r="52" s="101" customFormat="1" ht="23.25" customHeight="1"/>
    <row r="53" s="101" customFormat="1" ht="23.25" customHeight="1"/>
    <row r="54" s="101" customFormat="1" ht="23.25" customHeight="1"/>
    <row r="55" s="101" customFormat="1" ht="23.25" customHeight="1"/>
    <row r="56" s="101" customFormat="1" ht="23.25" customHeight="1"/>
    <row r="57" s="101" customFormat="1" ht="23.25" customHeight="1"/>
    <row r="58" s="101" customFormat="1" ht="23.25" customHeight="1"/>
    <row r="59" s="101" customFormat="1" ht="23.25" customHeight="1"/>
    <row r="60" s="101" customFormat="1" ht="23.25" customHeight="1"/>
    <row r="61" s="101" customFormat="1" ht="23.25" customHeight="1"/>
    <row r="62" s="101" customFormat="1" ht="23.25" customHeight="1"/>
    <row r="63" s="101" customFormat="1" ht="23.25" customHeight="1"/>
    <row r="64" s="101" customFormat="1" ht="23.25" customHeight="1"/>
    <row r="65" s="101" customFormat="1" ht="23.25" customHeight="1"/>
    <row r="66" s="101" customFormat="1" ht="23.25" customHeight="1"/>
    <row r="67" s="101" customFormat="1" ht="23.25" customHeight="1"/>
    <row r="68" s="101" customFormat="1" ht="23.25" customHeight="1"/>
    <row r="69" s="101" customFormat="1" ht="23.25" customHeight="1"/>
    <row r="70" s="101" customFormat="1" ht="23.25" customHeight="1"/>
    <row r="71" s="101" customFormat="1" ht="23.25" customHeight="1"/>
    <row r="72" s="101" customFormat="1" ht="23.25" customHeight="1"/>
    <row r="73" s="101" customFormat="1" ht="23.25" customHeight="1"/>
    <row r="74" s="101" customFormat="1" ht="23.25" customHeight="1"/>
    <row r="75" s="101" customFormat="1" ht="23.25" customHeight="1"/>
    <row r="76" s="101" customFormat="1" ht="23.25" customHeight="1"/>
    <row r="77" s="101" customFormat="1" ht="23.25" customHeight="1"/>
    <row r="78" s="101" customFormat="1" ht="23.25" customHeight="1"/>
    <row r="79" s="101" customFormat="1" ht="23.25" customHeight="1"/>
    <row r="80" s="101" customFormat="1" ht="23.25" customHeight="1"/>
    <row r="81" s="101" customFormat="1" ht="23.25" customHeight="1"/>
    <row r="82" s="101" customFormat="1" ht="23.25" customHeight="1"/>
    <row r="83" s="101" customFormat="1" ht="23.25" customHeight="1"/>
    <row r="84" s="101" customFormat="1" ht="23.25" customHeight="1"/>
    <row r="85" s="101" customFormat="1" ht="23.25" customHeight="1"/>
    <row r="86" s="101" customFormat="1" ht="23.25" customHeight="1"/>
    <row r="87" s="101" customFormat="1" ht="23.25" customHeight="1"/>
    <row r="88" s="101" customFormat="1" ht="23.25" customHeight="1"/>
    <row r="89" s="101" customFormat="1" ht="23.25" customHeight="1"/>
    <row r="90" s="101" customFormat="1" ht="23.25" customHeight="1"/>
    <row r="91" s="101" customFormat="1" ht="23.25" customHeight="1"/>
    <row r="92" s="101" customFormat="1" ht="23.25" customHeight="1"/>
    <row r="93" s="101" customFormat="1" ht="23.25" customHeight="1"/>
    <row r="94" s="101" customFormat="1" ht="23.25" customHeight="1"/>
    <row r="95" s="101" customFormat="1" ht="23.25" customHeight="1"/>
    <row r="96" s="101" customFormat="1" ht="23.25" customHeight="1"/>
    <row r="97" s="101" customFormat="1" ht="23.25" customHeight="1"/>
    <row r="98" s="101" customFormat="1" ht="23.25" customHeight="1"/>
    <row r="99" s="101" customFormat="1" ht="23.25" customHeight="1"/>
    <row r="100" s="101" customFormat="1" ht="23.25" customHeight="1"/>
    <row r="101" s="101" customFormat="1" ht="23.25" customHeight="1"/>
    <row r="102" s="101" customFormat="1" ht="23.25" customHeight="1"/>
    <row r="103" s="101" customFormat="1" ht="23.25" customHeight="1"/>
    <row r="104" s="101" customFormat="1" ht="23.25" customHeight="1"/>
    <row r="105" s="101" customFormat="1" ht="23.25" customHeight="1"/>
    <row r="106" s="101" customFormat="1" ht="23.25" customHeight="1"/>
    <row r="107" s="101" customFormat="1" ht="23.25" customHeight="1"/>
    <row r="108" s="101" customFormat="1" ht="23.25" customHeight="1"/>
    <row r="109" s="101" customFormat="1" ht="23.25" customHeight="1"/>
    <row r="110" s="101" customFormat="1" ht="23.25" customHeight="1"/>
    <row r="111" s="101" customFormat="1" ht="23.25" customHeight="1"/>
    <row r="112" s="101" customFormat="1" ht="23.25" customHeight="1"/>
    <row r="113" s="101" customFormat="1" ht="23.25" customHeight="1"/>
    <row r="114" s="101" customFormat="1" ht="23.25" customHeight="1"/>
    <row r="115" s="101" customFormat="1" ht="23.25" customHeight="1"/>
    <row r="116" s="101" customFormat="1" ht="23.25" customHeight="1"/>
    <row r="117" s="101" customFormat="1" ht="23.25" customHeight="1"/>
    <row r="118" s="101" customFormat="1" ht="23.25" customHeight="1"/>
    <row r="119" s="101" customFormat="1" ht="23.25" customHeight="1"/>
    <row r="120" s="101" customFormat="1" ht="23.25" customHeight="1"/>
    <row r="121" s="101" customFormat="1" ht="23.25" customHeight="1"/>
    <row r="122" s="101" customFormat="1" ht="23.25" customHeight="1"/>
    <row r="123" s="101" customFormat="1" ht="23.25" customHeight="1"/>
    <row r="124" s="101" customFormat="1" ht="23.25" customHeight="1"/>
    <row r="125" s="101" customFormat="1" ht="23.25" customHeight="1"/>
    <row r="126" s="101" customFormat="1" ht="23.25" customHeight="1"/>
    <row r="127" s="101" customFormat="1" ht="23.25" customHeight="1"/>
    <row r="128" s="101" customFormat="1" ht="23.25" customHeight="1"/>
    <row r="129" s="101" customFormat="1" ht="23.25" customHeight="1"/>
    <row r="130" s="101" customFormat="1" ht="23.25" customHeight="1"/>
    <row r="131" s="101" customFormat="1" ht="23.25" customHeight="1"/>
    <row r="132" s="101" customFormat="1" ht="23.25" customHeight="1"/>
    <row r="133" s="101" customFormat="1" ht="23.25" customHeight="1"/>
    <row r="134" s="101" customFormat="1" ht="23.25" customHeight="1"/>
    <row r="135" s="101" customFormat="1" ht="23.25" customHeight="1"/>
    <row r="136" s="101" customFormat="1" ht="23.25" customHeight="1"/>
    <row r="137" s="101" customFormat="1" ht="23.25" customHeight="1"/>
    <row r="138" s="101" customFormat="1" ht="23.25" customHeight="1"/>
    <row r="139" s="101" customFormat="1" ht="23.25" customHeight="1"/>
    <row r="140" s="101" customFormat="1" ht="23.25" customHeight="1"/>
    <row r="141" s="101" customFormat="1" ht="23.25" customHeight="1"/>
    <row r="142" s="101" customFormat="1" ht="23.25" customHeight="1"/>
    <row r="143" s="101" customFormat="1" ht="23.25" customHeight="1"/>
    <row r="144" s="101" customFormat="1" ht="23.25" customHeight="1"/>
    <row r="145" s="101" customFormat="1" ht="23.25" customHeight="1"/>
    <row r="146" s="101" customFormat="1" ht="23.25" customHeight="1"/>
    <row r="147" s="101" customFormat="1" ht="23.25" customHeight="1"/>
    <row r="148" s="101" customFormat="1" ht="23.25" customHeight="1"/>
    <row r="149" s="101" customFormat="1" ht="23.25" customHeight="1"/>
    <row r="150" s="101" customFormat="1" ht="23.25" customHeight="1"/>
    <row r="151" s="101" customFormat="1" ht="23.25" customHeight="1"/>
    <row r="152" s="101" customFormat="1" ht="23.25" customHeight="1"/>
    <row r="153" s="101" customFormat="1" ht="23.25" customHeight="1"/>
    <row r="154" s="101" customFormat="1" ht="23.25" customHeight="1"/>
    <row r="155" s="101" customFormat="1" ht="23.25" customHeight="1"/>
    <row r="156" s="101" customFormat="1" ht="23.25" customHeight="1"/>
    <row r="157" s="101" customFormat="1" ht="23.25" customHeight="1"/>
    <row r="158" s="101" customFormat="1" ht="23.25" customHeight="1"/>
    <row r="159" s="101" customFormat="1" ht="23.25" customHeight="1"/>
    <row r="160" s="101" customFormat="1" ht="23.25" customHeight="1"/>
    <row r="161" s="101" customFormat="1" ht="23.25" customHeight="1"/>
    <row r="162" s="101" customFormat="1" ht="23.25" customHeight="1"/>
    <row r="163" s="101" customFormat="1" ht="23.25" customHeight="1"/>
    <row r="164" s="101" customFormat="1" ht="23.25" customHeight="1"/>
    <row r="165" s="101" customFormat="1" ht="23.25" customHeight="1"/>
    <row r="166" s="101" customFormat="1" ht="23.25" customHeight="1"/>
    <row r="167" s="101" customFormat="1" ht="23.25" customHeight="1"/>
    <row r="168" s="101" customFormat="1" ht="23.25" customHeight="1"/>
    <row r="169" s="101" customFormat="1" ht="23.25" customHeight="1"/>
    <row r="170" s="101" customFormat="1" ht="23.25" customHeight="1"/>
    <row r="171" s="101" customFormat="1" ht="23.25" customHeight="1"/>
    <row r="172" s="101" customFormat="1" ht="23.25" customHeight="1"/>
    <row r="173" s="101" customFormat="1" ht="23.25" customHeight="1"/>
    <row r="174" s="101" customFormat="1" ht="23.25" customHeight="1"/>
    <row r="175" s="101" customFormat="1" ht="23.25" customHeight="1"/>
    <row r="176" s="101" customFormat="1" ht="23.25" customHeight="1"/>
    <row r="177" s="101" customFormat="1" ht="23.25" customHeight="1"/>
    <row r="178" s="101" customFormat="1" ht="23.25" customHeight="1"/>
    <row r="179" s="101" customFormat="1" ht="23.25" customHeight="1"/>
    <row r="180" s="101" customFormat="1" ht="23.25" customHeight="1"/>
    <row r="181" s="101" customFormat="1" ht="23.25" customHeight="1"/>
    <row r="182" s="101" customFormat="1" ht="23.25" customHeight="1"/>
    <row r="183" s="101" customFormat="1" ht="23.25" customHeight="1"/>
    <row r="184" s="101" customFormat="1" ht="23.25" customHeight="1"/>
    <row r="185" s="101" customFormat="1" ht="23.25" customHeight="1"/>
    <row r="186" s="101" customFormat="1" ht="23.25" customHeight="1"/>
    <row r="187" s="101" customFormat="1" ht="23.25" customHeight="1"/>
    <row r="188" s="101" customFormat="1" ht="23.25" customHeight="1"/>
    <row r="189" s="101" customFormat="1" ht="23.25" customHeight="1"/>
    <row r="190" s="101" customFormat="1" ht="23.25" customHeight="1"/>
    <row r="191" s="101" customFormat="1" ht="23.25" customHeight="1"/>
    <row r="192" s="101" customFormat="1" ht="23.25" customHeight="1"/>
    <row r="193" s="101" customFormat="1" ht="23.25" customHeight="1"/>
    <row r="194" s="101" customFormat="1" ht="23.25" customHeight="1"/>
    <row r="195" s="101" customFormat="1" ht="23.25" customHeight="1"/>
    <row r="196" s="101" customFormat="1" ht="23.25" customHeight="1"/>
    <row r="197" s="101" customFormat="1" ht="23.25" customHeight="1"/>
    <row r="198" s="101" customFormat="1" ht="23.25" customHeight="1"/>
    <row r="199" s="101" customFormat="1" ht="23.25" customHeight="1"/>
    <row r="200" s="101" customFormat="1" ht="23.25" customHeight="1"/>
    <row r="201" s="101" customFormat="1" ht="23.25" customHeight="1"/>
    <row r="202" s="101" customFormat="1" ht="23.25" customHeight="1"/>
    <row r="203" s="101" customFormat="1" ht="23.25" customHeight="1"/>
    <row r="204" s="101" customFormat="1" ht="23.25" customHeight="1"/>
    <row r="205" s="101" customFormat="1" ht="23.25" customHeight="1"/>
    <row r="206" s="101" customFormat="1" ht="23.25" customHeight="1"/>
    <row r="207" s="101" customFormat="1" ht="23.25" customHeight="1"/>
    <row r="208" s="101" customFormat="1" ht="23.25" customHeight="1"/>
    <row r="209" s="101" customFormat="1" ht="23.25" customHeight="1"/>
    <row r="210" s="101" customFormat="1" ht="23.25" customHeight="1"/>
    <row r="211" s="101" customFormat="1" ht="23.25" customHeight="1"/>
    <row r="212" s="101" customFormat="1" ht="23.25" customHeight="1"/>
    <row r="213" s="101" customFormat="1" ht="23.25" customHeight="1"/>
    <row r="214" s="101" customFormat="1" ht="23.25" customHeight="1"/>
    <row r="215" s="101" customFormat="1" ht="23.25" customHeight="1"/>
    <row r="216" s="101" customFormat="1" ht="23.25" customHeight="1"/>
    <row r="217" s="101" customFormat="1" ht="23.25" customHeight="1"/>
    <row r="218" s="101" customFormat="1" ht="23.25" customHeight="1"/>
    <row r="219" s="101" customFormat="1" ht="23.25" customHeight="1"/>
    <row r="220" s="101" customFormat="1" ht="23.25" customHeight="1"/>
    <row r="221" s="101" customFormat="1" ht="23.25" customHeight="1"/>
    <row r="222" s="101" customFormat="1" ht="23.25" customHeight="1"/>
    <row r="223" s="101" customFormat="1" ht="23.25" customHeight="1"/>
    <row r="224" s="101" customFormat="1" ht="23.25" customHeight="1"/>
    <row r="225" s="101" customFormat="1" ht="23.25" customHeight="1"/>
    <row r="226" s="101" customFormat="1" ht="23.25" customHeight="1"/>
    <row r="227" s="101" customFormat="1" ht="23.25" customHeight="1"/>
    <row r="228" s="101" customFormat="1" ht="23.25" customHeight="1"/>
    <row r="229" s="101" customFormat="1" ht="23.25" customHeight="1"/>
    <row r="230" s="101" customFormat="1" ht="23.25" customHeight="1"/>
    <row r="231" s="101" customFormat="1" ht="23.25" customHeight="1"/>
    <row r="232" s="101" customFormat="1" ht="23.25" customHeight="1"/>
    <row r="233" s="101" customFormat="1" ht="23.25" customHeight="1"/>
    <row r="234" s="101" customFormat="1" ht="23.25" customHeight="1"/>
    <row r="235" s="101" customFormat="1" ht="23.25" customHeight="1"/>
    <row r="236" s="101" customFormat="1" ht="23.25" customHeight="1"/>
    <row r="237" s="101" customFormat="1" ht="23.25" customHeight="1"/>
    <row r="238" s="101" customFormat="1" ht="23.25" customHeight="1"/>
    <row r="239" s="101" customFormat="1" ht="23.25" customHeight="1"/>
    <row r="240" s="101" customFormat="1" ht="23.25" customHeight="1"/>
    <row r="241" s="101" customFormat="1" ht="23.25" customHeight="1"/>
    <row r="242" s="101" customFormat="1" ht="23.25" customHeight="1"/>
    <row r="243" s="101" customFormat="1" ht="23.25" customHeight="1"/>
    <row r="244" s="101" customFormat="1" ht="23.25" customHeight="1"/>
    <row r="245" s="101" customFormat="1" ht="23.25" customHeight="1"/>
    <row r="246" s="101" customFormat="1" ht="23.25" customHeight="1"/>
    <row r="247" s="101" customFormat="1" ht="23.25" customHeight="1"/>
    <row r="248" s="101" customFormat="1" ht="23.25" customHeight="1"/>
    <row r="249" s="101" customFormat="1" ht="23.25" customHeight="1"/>
    <row r="250" s="101" customFormat="1" ht="23.25" customHeight="1"/>
    <row r="251" s="101" customFormat="1" ht="23.25" customHeight="1"/>
    <row r="252" s="101" customFormat="1" ht="23.25" customHeight="1"/>
    <row r="253" s="101" customFormat="1" ht="23.25" customHeight="1"/>
    <row r="254" s="101" customFormat="1" ht="23.25" customHeight="1"/>
    <row r="255" s="101" customFormat="1" ht="23.25" customHeight="1"/>
    <row r="256" s="101" customFormat="1" ht="23.25" customHeight="1"/>
    <row r="257" s="101" customFormat="1" ht="23.25" customHeight="1"/>
    <row r="258" s="101" customFormat="1" ht="23.25" customHeight="1"/>
    <row r="259" s="101" customFormat="1" ht="23.25" customHeight="1"/>
    <row r="260" s="101" customFormat="1" ht="23.25" customHeight="1"/>
    <row r="261" s="101" customFormat="1" ht="23.25" customHeight="1"/>
    <row r="262" s="101" customFormat="1" ht="23.25" customHeight="1"/>
    <row r="263" s="101" customFormat="1" ht="23.25" customHeight="1"/>
    <row r="264" s="101" customFormat="1" ht="23.25" customHeight="1"/>
    <row r="265" s="101" customFormat="1" ht="23.25" customHeight="1"/>
    <row r="266" s="101" customFormat="1" ht="23.25" customHeight="1"/>
    <row r="267" s="101" customFormat="1" ht="23.25" customHeight="1"/>
    <row r="268" s="101" customFormat="1" ht="23.25" customHeight="1"/>
    <row r="269" s="101" customFormat="1" ht="23.25" customHeight="1"/>
    <row r="270" s="101" customFormat="1" ht="23.25" customHeight="1"/>
    <row r="271" s="101" customFormat="1" ht="23.25" customHeight="1"/>
    <row r="272" s="101" customFormat="1" ht="23.25" customHeight="1"/>
    <row r="273" s="101" customFormat="1" ht="23.25" customHeight="1"/>
    <row r="274" s="101" customFormat="1" ht="23.25" customHeight="1"/>
    <row r="275" s="101" customFormat="1" ht="23.25" customHeight="1"/>
    <row r="276" s="101" customFormat="1" ht="23.25" customHeight="1"/>
    <row r="277" s="101" customFormat="1" ht="23.25" customHeight="1"/>
    <row r="278" s="101" customFormat="1" ht="23.25" customHeight="1"/>
    <row r="279" s="101" customFormat="1" ht="23.25" customHeight="1"/>
    <row r="280" s="101" customFormat="1" ht="23.25" customHeight="1"/>
    <row r="281" s="101" customFormat="1" ht="23.25" customHeight="1"/>
    <row r="282" s="101" customFormat="1" ht="23.25" customHeight="1"/>
    <row r="283" s="101" customFormat="1" ht="23.25" customHeight="1"/>
    <row r="284" s="101" customFormat="1" ht="23.25" customHeight="1"/>
    <row r="285" s="101" customFormat="1" ht="23.25" customHeight="1"/>
    <row r="286" s="101" customFormat="1" ht="23.25" customHeight="1"/>
    <row r="287" s="101" customFormat="1" ht="23.25" customHeight="1"/>
    <row r="288" s="101" customFormat="1" ht="23.25" customHeight="1"/>
    <row r="289" s="101" customFormat="1" ht="23.25" customHeight="1"/>
    <row r="290" s="101" customFormat="1" ht="23.25" customHeight="1"/>
  </sheetData>
  <mergeCells count="17">
    <mergeCell ref="A2:BV2"/>
    <mergeCell ref="C4:G4"/>
    <mergeCell ref="H4:R4"/>
    <mergeCell ref="S4:Z4"/>
    <mergeCell ref="AA4:AG4"/>
    <mergeCell ref="AH4:AK4"/>
    <mergeCell ref="AL4:AN4"/>
    <mergeCell ref="AO4:AR4"/>
    <mergeCell ref="AS4:AU4"/>
    <mergeCell ref="AV4:BA4"/>
    <mergeCell ref="BB4:BD4"/>
    <mergeCell ref="BE4:BI4"/>
    <mergeCell ref="BJ4:BL4"/>
    <mergeCell ref="BM4:BQ4"/>
    <mergeCell ref="BR4:BV4"/>
    <mergeCell ref="A4:A5"/>
    <mergeCell ref="B4:B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1"/>
  <sheetViews>
    <sheetView topLeftCell="A244" workbookViewId="0">
      <selection activeCell="F265" sqref="F265"/>
    </sheetView>
  </sheetViews>
  <sheetFormatPr defaultColWidth="9" defaultRowHeight="14.25" outlineLevelCol="2"/>
  <cols>
    <col min="1" max="2" width="43.875" style="1" customWidth="1"/>
    <col min="3" max="16384" width="9" style="1"/>
  </cols>
  <sheetData>
    <row r="1" ht="25.5" customHeight="1" spans="1:1">
      <c r="A1" s="2" t="s">
        <v>527</v>
      </c>
    </row>
    <row r="2" ht="57" customHeight="1" spans="1:2">
      <c r="A2" s="132" t="s">
        <v>528</v>
      </c>
      <c r="B2" s="133"/>
    </row>
    <row r="3" spans="1:2">
      <c r="A3" s="134"/>
      <c r="B3" s="135" t="s">
        <v>52</v>
      </c>
    </row>
    <row r="4" ht="18.75" customHeight="1" spans="1:2">
      <c r="A4" s="136" t="s">
        <v>164</v>
      </c>
      <c r="B4" s="136" t="s">
        <v>165</v>
      </c>
    </row>
    <row r="5" s="2" customFormat="1" ht="18.75" customHeight="1" spans="1:2">
      <c r="A5" s="139" t="s">
        <v>166</v>
      </c>
      <c r="B5" s="144">
        <v>146292</v>
      </c>
    </row>
    <row r="6" s="2" customFormat="1" ht="18.75" customHeight="1" spans="1:2">
      <c r="A6" s="137" t="s">
        <v>167</v>
      </c>
      <c r="B6" s="144">
        <f>B7+B11+B15+B20+B23+B28+B33+B35+B39+B42+B45+B48+B51+B54+B57+B60+B63+B66+B70+B73</f>
        <v>15717.550237</v>
      </c>
    </row>
    <row r="7" s="2" customFormat="1" ht="18.75" customHeight="1" spans="1:2">
      <c r="A7" s="139" t="s">
        <v>168</v>
      </c>
      <c r="B7" s="145">
        <v>652.415</v>
      </c>
    </row>
    <row r="8" ht="18.75" customHeight="1" spans="1:2">
      <c r="A8" s="139" t="s">
        <v>169</v>
      </c>
      <c r="B8" s="145">
        <v>604.065</v>
      </c>
    </row>
    <row r="9" ht="18.75" customHeight="1" spans="1:2">
      <c r="A9" s="139" t="s">
        <v>170</v>
      </c>
      <c r="B9" s="145">
        <v>33.35</v>
      </c>
    </row>
    <row r="10" s="1" customFormat="1" ht="18.75" customHeight="1" spans="1:2">
      <c r="A10" s="146" t="s">
        <v>171</v>
      </c>
      <c r="B10" s="145">
        <v>15</v>
      </c>
    </row>
    <row r="11" s="2" customFormat="1" ht="18.75" customHeight="1" spans="1:2">
      <c r="A11" s="139" t="s">
        <v>172</v>
      </c>
      <c r="B11" s="145">
        <v>273.96725</v>
      </c>
    </row>
    <row r="12" ht="18.75" customHeight="1" spans="1:2">
      <c r="A12" s="139" t="s">
        <v>169</v>
      </c>
      <c r="B12" s="145">
        <v>238.01325</v>
      </c>
    </row>
    <row r="13" ht="18.75" customHeight="1" spans="1:2">
      <c r="A13" s="139" t="s">
        <v>173</v>
      </c>
      <c r="B13" s="145">
        <v>24.854</v>
      </c>
    </row>
    <row r="14" s="1" customFormat="1" ht="18.75" customHeight="1" spans="1:2">
      <c r="A14" s="139" t="s">
        <v>174</v>
      </c>
      <c r="B14" s="145">
        <v>11</v>
      </c>
    </row>
    <row r="15" s="2" customFormat="1" ht="18.75" customHeight="1" spans="1:2">
      <c r="A15" s="139" t="s">
        <v>175</v>
      </c>
      <c r="B15" s="145">
        <v>8471.743621</v>
      </c>
    </row>
    <row r="16" ht="18.75" customHeight="1" spans="1:2">
      <c r="A16" s="139" t="s">
        <v>169</v>
      </c>
      <c r="B16" s="145">
        <v>4902.570171</v>
      </c>
    </row>
    <row r="17" ht="18.75" customHeight="1" spans="1:2">
      <c r="A17" s="139" t="s">
        <v>176</v>
      </c>
      <c r="B17" s="145">
        <v>60</v>
      </c>
    </row>
    <row r="18" ht="18.75" customHeight="1" spans="1:2">
      <c r="A18" s="139" t="s">
        <v>177</v>
      </c>
      <c r="B18" s="145">
        <v>2656.66345</v>
      </c>
    </row>
    <row r="19" s="1" customFormat="1" ht="18.75" customHeight="1" spans="1:2">
      <c r="A19" s="139" t="s">
        <v>178</v>
      </c>
      <c r="B19" s="145">
        <v>852</v>
      </c>
    </row>
    <row r="20" ht="18.75" customHeight="1" spans="1:2">
      <c r="A20" s="139" t="s">
        <v>179</v>
      </c>
      <c r="B20" s="145">
        <v>240.0422</v>
      </c>
    </row>
    <row r="21" s="2" customFormat="1" ht="18.75" customHeight="1" spans="1:2">
      <c r="A21" s="139" t="s">
        <v>169</v>
      </c>
      <c r="B21" s="145">
        <v>157.1858</v>
      </c>
    </row>
    <row r="22" ht="18.75" customHeight="1" spans="1:2">
      <c r="A22" s="139" t="s">
        <v>180</v>
      </c>
      <c r="B22" s="145">
        <v>82.8564</v>
      </c>
    </row>
    <row r="23" ht="18.75" customHeight="1" spans="1:2">
      <c r="A23" s="139" t="s">
        <v>181</v>
      </c>
      <c r="B23" s="145">
        <v>237.9132</v>
      </c>
    </row>
    <row r="24" s="2" customFormat="1" ht="18.75" customHeight="1" spans="1:2">
      <c r="A24" s="139" t="s">
        <v>169</v>
      </c>
      <c r="B24" s="145">
        <v>168.3132</v>
      </c>
    </row>
    <row r="25" ht="18.75" customHeight="1" spans="1:2">
      <c r="A25" s="139" t="s">
        <v>182</v>
      </c>
      <c r="B25" s="145">
        <v>15.6</v>
      </c>
    </row>
    <row r="26" ht="18.75" customHeight="1" spans="1:2">
      <c r="A26" s="139" t="s">
        <v>183</v>
      </c>
      <c r="B26" s="145">
        <v>50</v>
      </c>
    </row>
    <row r="27" s="2" customFormat="1" ht="18.75" customHeight="1" spans="1:2">
      <c r="A27" s="139" t="s">
        <v>184</v>
      </c>
      <c r="B27" s="145">
        <v>4</v>
      </c>
    </row>
    <row r="28" ht="18.75" customHeight="1" spans="1:2">
      <c r="A28" s="139" t="s">
        <v>185</v>
      </c>
      <c r="B28" s="145">
        <v>1287.111356</v>
      </c>
    </row>
    <row r="29" ht="18.75" customHeight="1" spans="1:2">
      <c r="A29" s="139" t="s">
        <v>169</v>
      </c>
      <c r="B29" s="145">
        <v>360.5826</v>
      </c>
    </row>
    <row r="30" ht="18.75" customHeight="1" spans="1:2">
      <c r="A30" s="139" t="s">
        <v>186</v>
      </c>
      <c r="B30" s="145">
        <v>36</v>
      </c>
    </row>
    <row r="31" ht="18.75" customHeight="1" spans="1:2">
      <c r="A31" s="139" t="s">
        <v>177</v>
      </c>
      <c r="B31" s="145">
        <v>738.028756</v>
      </c>
    </row>
    <row r="32" s="2" customFormat="1" ht="18.75" customHeight="1" spans="1:2">
      <c r="A32" s="139" t="s">
        <v>187</v>
      </c>
      <c r="B32" s="145">
        <v>154.5</v>
      </c>
    </row>
    <row r="33" ht="18.75" customHeight="1" spans="1:2">
      <c r="A33" s="139" t="s">
        <v>188</v>
      </c>
      <c r="B33" s="145">
        <v>503.84</v>
      </c>
    </row>
    <row r="34" ht="18.75" customHeight="1" spans="1:2">
      <c r="A34" s="139" t="s">
        <v>189</v>
      </c>
      <c r="B34" s="145">
        <v>503.84</v>
      </c>
    </row>
    <row r="35" s="2" customFormat="1" ht="18.75" customHeight="1" spans="1:2">
      <c r="A35" s="139" t="s">
        <v>190</v>
      </c>
      <c r="B35" s="145">
        <v>159.70915</v>
      </c>
    </row>
    <row r="36" ht="18.75" customHeight="1" spans="1:2">
      <c r="A36" s="139" t="s">
        <v>169</v>
      </c>
      <c r="B36" s="145">
        <v>124.70915</v>
      </c>
    </row>
    <row r="37" s="1" customFormat="1" ht="18.75" customHeight="1" spans="1:2">
      <c r="A37" s="139" t="s">
        <v>191</v>
      </c>
      <c r="B37" s="145">
        <v>10</v>
      </c>
    </row>
    <row r="38" ht="18.75" customHeight="1" spans="1:2">
      <c r="A38" s="139" t="s">
        <v>192</v>
      </c>
      <c r="B38" s="145">
        <v>25</v>
      </c>
    </row>
    <row r="39" s="2" customFormat="1" ht="18.75" customHeight="1" spans="1:2">
      <c r="A39" s="139" t="s">
        <v>193</v>
      </c>
      <c r="B39" s="145">
        <v>196.36055</v>
      </c>
    </row>
    <row r="40" ht="18.75" customHeight="1" spans="1:2">
      <c r="A40" s="139" t="s">
        <v>169</v>
      </c>
      <c r="B40" s="145">
        <v>70.36055</v>
      </c>
    </row>
    <row r="41" s="2" customFormat="1" ht="18.75" customHeight="1" spans="1:3">
      <c r="A41" s="139" t="s">
        <v>194</v>
      </c>
      <c r="B41" s="145">
        <v>126</v>
      </c>
      <c r="C41" s="1"/>
    </row>
    <row r="42" ht="18.75" customHeight="1" spans="1:2">
      <c r="A42" s="139" t="s">
        <v>195</v>
      </c>
      <c r="B42" s="145">
        <v>492.9359</v>
      </c>
    </row>
    <row r="43" ht="18.75" customHeight="1" spans="1:2">
      <c r="A43" s="139" t="s">
        <v>169</v>
      </c>
      <c r="B43" s="145">
        <v>481.3359</v>
      </c>
    </row>
    <row r="44" s="2" customFormat="1" ht="18.75" customHeight="1" spans="1:2">
      <c r="A44" s="139" t="s">
        <v>196</v>
      </c>
      <c r="B44" s="145">
        <v>11.6</v>
      </c>
    </row>
    <row r="45" ht="18.75" customHeight="1" spans="1:2">
      <c r="A45" s="139" t="s">
        <v>197</v>
      </c>
      <c r="B45" s="145">
        <v>161.19585</v>
      </c>
    </row>
    <row r="46" ht="18.75" customHeight="1" spans="1:2">
      <c r="A46" s="139" t="s">
        <v>169</v>
      </c>
      <c r="B46" s="145">
        <v>134.19585</v>
      </c>
    </row>
    <row r="47" s="1" customFormat="1" ht="18.75" customHeight="1" spans="1:2">
      <c r="A47" s="139" t="s">
        <v>198</v>
      </c>
      <c r="B47" s="145">
        <v>27</v>
      </c>
    </row>
    <row r="48" ht="18.75" customHeight="1" spans="1:2">
      <c r="A48" s="139" t="s">
        <v>199</v>
      </c>
      <c r="B48" s="145">
        <v>157.3618</v>
      </c>
    </row>
    <row r="49" ht="18.75" customHeight="1" spans="1:2">
      <c r="A49" s="139" t="s">
        <v>169</v>
      </c>
      <c r="B49" s="145">
        <v>89.5618</v>
      </c>
    </row>
    <row r="50" s="1" customFormat="1" ht="18.75" customHeight="1" spans="1:2">
      <c r="A50" s="139" t="s">
        <v>200</v>
      </c>
      <c r="B50" s="145">
        <v>67.8</v>
      </c>
    </row>
    <row r="51" ht="18.75" customHeight="1" spans="1:2">
      <c r="A51" s="139" t="s">
        <v>201</v>
      </c>
      <c r="B51" s="145">
        <v>40.8617</v>
      </c>
    </row>
    <row r="52" s="2" customFormat="1" ht="18.75" customHeight="1" spans="1:2">
      <c r="A52" s="139" t="s">
        <v>169</v>
      </c>
      <c r="B52" s="145">
        <v>35.8617</v>
      </c>
    </row>
    <row r="53" s="2" customFormat="1" ht="18.75" customHeight="1" spans="1:2">
      <c r="A53" s="139" t="s">
        <v>202</v>
      </c>
      <c r="B53" s="145">
        <v>5</v>
      </c>
    </row>
    <row r="54" ht="18.75" customHeight="1" spans="1:2">
      <c r="A54" s="139" t="s">
        <v>203</v>
      </c>
      <c r="B54" s="145">
        <v>194.5253</v>
      </c>
    </row>
    <row r="55" s="2" customFormat="1" ht="18.75" customHeight="1" spans="1:2">
      <c r="A55" s="139" t="s">
        <v>169</v>
      </c>
      <c r="B55" s="145">
        <v>107.0253</v>
      </c>
    </row>
    <row r="56" s="1" customFormat="1" ht="18.75" customHeight="1" spans="1:2">
      <c r="A56" s="139" t="s">
        <v>204</v>
      </c>
      <c r="B56" s="145">
        <v>87.5</v>
      </c>
    </row>
    <row r="57" ht="18.75" customHeight="1" spans="1:2">
      <c r="A57" s="139" t="s">
        <v>205</v>
      </c>
      <c r="B57" s="145">
        <v>237.6831</v>
      </c>
    </row>
    <row r="58" s="2" customFormat="1" ht="18.75" customHeight="1" spans="1:2">
      <c r="A58" s="139" t="s">
        <v>169</v>
      </c>
      <c r="B58" s="145">
        <v>202.7031</v>
      </c>
    </row>
    <row r="59" ht="18.75" customHeight="1" spans="1:2">
      <c r="A59" s="139" t="s">
        <v>206</v>
      </c>
      <c r="B59" s="145">
        <v>34.98</v>
      </c>
    </row>
    <row r="60" s="2" customFormat="1" ht="18.75" customHeight="1" spans="1:2">
      <c r="A60" s="139" t="s">
        <v>207</v>
      </c>
      <c r="B60" s="145">
        <v>685.94625</v>
      </c>
    </row>
    <row r="61" ht="18.75" customHeight="1" spans="1:2">
      <c r="A61" s="139" t="s">
        <v>169</v>
      </c>
      <c r="B61" s="145">
        <v>225.64125</v>
      </c>
    </row>
    <row r="62" s="1" customFormat="1" ht="18.75" customHeight="1" spans="1:2">
      <c r="A62" s="139" t="s">
        <v>208</v>
      </c>
      <c r="B62" s="145">
        <v>460.305</v>
      </c>
    </row>
    <row r="63" s="2" customFormat="1" ht="18.75" customHeight="1" spans="1:2">
      <c r="A63" s="139" t="s">
        <v>209</v>
      </c>
      <c r="B63" s="145">
        <v>292.73811</v>
      </c>
    </row>
    <row r="64" ht="18.75" customHeight="1" spans="1:2">
      <c r="A64" s="139" t="s">
        <v>169</v>
      </c>
      <c r="B64" s="145">
        <v>237.73811</v>
      </c>
    </row>
    <row r="65" s="2" customFormat="1" ht="18.75" customHeight="1" spans="1:2">
      <c r="A65" s="139" t="s">
        <v>210</v>
      </c>
      <c r="B65" s="145">
        <v>55</v>
      </c>
    </row>
    <row r="66" ht="18.75" customHeight="1" spans="1:2">
      <c r="A66" s="139" t="s">
        <v>211</v>
      </c>
      <c r="B66" s="145">
        <v>96.96725</v>
      </c>
    </row>
    <row r="67" ht="18.75" customHeight="1" spans="1:2">
      <c r="A67" s="139" t="s">
        <v>169</v>
      </c>
      <c r="B67" s="145">
        <v>78.96725</v>
      </c>
    </row>
    <row r="68" s="2" customFormat="1" ht="18.75" customHeight="1" spans="1:2">
      <c r="A68" s="139" t="s">
        <v>212</v>
      </c>
      <c r="B68" s="145">
        <v>8</v>
      </c>
    </row>
    <row r="69" ht="18.75" customHeight="1" spans="1:2">
      <c r="A69" s="139" t="s">
        <v>213</v>
      </c>
      <c r="B69" s="145">
        <v>10</v>
      </c>
    </row>
    <row r="70" s="2" customFormat="1" ht="18.75" customHeight="1" spans="1:2">
      <c r="A70" s="139" t="s">
        <v>214</v>
      </c>
      <c r="B70" s="145">
        <v>498.13605</v>
      </c>
    </row>
    <row r="71" ht="18.75" customHeight="1" spans="1:2">
      <c r="A71" s="139" t="s">
        <v>169</v>
      </c>
      <c r="B71" s="145">
        <v>342.93605</v>
      </c>
    </row>
    <row r="72" s="2" customFormat="1" ht="18.75" customHeight="1" spans="1:2">
      <c r="A72" s="139" t="s">
        <v>215</v>
      </c>
      <c r="B72" s="145">
        <v>155.2</v>
      </c>
    </row>
    <row r="73" ht="18.75" customHeight="1" spans="1:2">
      <c r="A73" s="139" t="s">
        <v>216</v>
      </c>
      <c r="B73" s="145">
        <v>836.0966</v>
      </c>
    </row>
    <row r="74" s="2" customFormat="1" ht="18.75" customHeight="1" spans="1:2">
      <c r="A74" s="139" t="s">
        <v>169</v>
      </c>
      <c r="B74" s="145">
        <v>626.0966</v>
      </c>
    </row>
    <row r="75" s="2" customFormat="1" ht="18.75" customHeight="1" spans="1:2">
      <c r="A75" s="139" t="s">
        <v>217</v>
      </c>
      <c r="B75" s="145">
        <v>45</v>
      </c>
    </row>
    <row r="76" ht="18.75" customHeight="1" spans="1:2">
      <c r="A76" s="139" t="s">
        <v>218</v>
      </c>
      <c r="B76" s="145">
        <v>20</v>
      </c>
    </row>
    <row r="77" ht="18.75" customHeight="1" spans="1:2">
      <c r="A77" s="139" t="s">
        <v>219</v>
      </c>
      <c r="B77" s="145">
        <v>5</v>
      </c>
    </row>
    <row r="78" s="2" customFormat="1" ht="18.75" customHeight="1" spans="1:2">
      <c r="A78" s="139" t="s">
        <v>186</v>
      </c>
      <c r="B78" s="145">
        <v>5</v>
      </c>
    </row>
    <row r="79" s="2" customFormat="1" ht="18.75" customHeight="1" spans="1:2">
      <c r="A79" s="139" t="s">
        <v>220</v>
      </c>
      <c r="B79" s="145">
        <v>15</v>
      </c>
    </row>
    <row r="80" s="1" customFormat="1" ht="18.75" customHeight="1" spans="1:2">
      <c r="A80" s="139" t="s">
        <v>221</v>
      </c>
      <c r="B80" s="145">
        <v>120</v>
      </c>
    </row>
    <row r="81" s="2" customFormat="1" ht="18.75" customHeight="1" spans="1:2">
      <c r="A81" s="137" t="s">
        <v>222</v>
      </c>
      <c r="B81" s="144">
        <v>25.28</v>
      </c>
    </row>
    <row r="82" ht="18.75" customHeight="1" spans="1:2">
      <c r="A82" s="139" t="s">
        <v>223</v>
      </c>
      <c r="B82" s="145">
        <v>25.28</v>
      </c>
    </row>
    <row r="83" ht="18.75" customHeight="1" spans="1:2">
      <c r="A83" s="139" t="s">
        <v>224</v>
      </c>
      <c r="B83" s="145">
        <v>15.28</v>
      </c>
    </row>
    <row r="84" ht="18.75" customHeight="1" spans="1:2">
      <c r="A84" s="139" t="s">
        <v>225</v>
      </c>
      <c r="B84" s="145">
        <v>10</v>
      </c>
    </row>
    <row r="85" s="2" customFormat="1" ht="18.75" customHeight="1" spans="1:2">
      <c r="A85" s="137" t="s">
        <v>226</v>
      </c>
      <c r="B85" s="144">
        <f>B86+B93</f>
        <v>4500.82095</v>
      </c>
    </row>
    <row r="86" ht="18.75" customHeight="1" spans="1:2">
      <c r="A86" s="139" t="s">
        <v>227</v>
      </c>
      <c r="B86" s="145">
        <v>4218.2161</v>
      </c>
    </row>
    <row r="87" s="2" customFormat="1" ht="18.75" customHeight="1" spans="1:3">
      <c r="A87" s="139" t="s">
        <v>169</v>
      </c>
      <c r="B87" s="145">
        <v>3471.5151</v>
      </c>
      <c r="C87" s="1"/>
    </row>
    <row r="88" ht="18.75" customHeight="1" spans="1:2">
      <c r="A88" s="139" t="s">
        <v>186</v>
      </c>
      <c r="B88" s="145">
        <v>100</v>
      </c>
    </row>
    <row r="89" s="2" customFormat="1" ht="18.75" customHeight="1" spans="1:2">
      <c r="A89" s="139" t="s">
        <v>228</v>
      </c>
      <c r="B89" s="145">
        <v>100</v>
      </c>
    </row>
    <row r="90" ht="18.75" customHeight="1" spans="1:2">
      <c r="A90" s="139" t="s">
        <v>229</v>
      </c>
      <c r="B90" s="145">
        <v>47.1</v>
      </c>
    </row>
    <row r="91" s="2" customFormat="1" ht="18.75" customHeight="1" spans="1:2">
      <c r="A91" s="139" t="s">
        <v>177</v>
      </c>
      <c r="B91" s="145">
        <v>46.761</v>
      </c>
    </row>
    <row r="92" s="1" customFormat="1" ht="18.75" customHeight="1" spans="1:2">
      <c r="A92" s="139" t="s">
        <v>230</v>
      </c>
      <c r="B92" s="145">
        <v>452.84</v>
      </c>
    </row>
    <row r="93" ht="18.75" customHeight="1" spans="1:2">
      <c r="A93" s="139" t="s">
        <v>231</v>
      </c>
      <c r="B93" s="145">
        <v>282.60485</v>
      </c>
    </row>
    <row r="94" ht="18.75" customHeight="1" spans="1:2">
      <c r="A94" s="139" t="s">
        <v>169</v>
      </c>
      <c r="B94" s="145">
        <v>174.60485</v>
      </c>
    </row>
    <row r="95" s="1" customFormat="1" ht="18.75" customHeight="1" spans="1:2">
      <c r="A95" s="139" t="s">
        <v>232</v>
      </c>
      <c r="B95" s="145">
        <v>17</v>
      </c>
    </row>
    <row r="96" s="1" customFormat="1" ht="18.75" customHeight="1" spans="1:2">
      <c r="A96" s="139" t="s">
        <v>233</v>
      </c>
      <c r="B96" s="145">
        <v>91</v>
      </c>
    </row>
    <row r="97" s="2" customFormat="1" ht="18.75" customHeight="1" spans="1:2">
      <c r="A97" s="137" t="s">
        <v>234</v>
      </c>
      <c r="B97" s="144">
        <f>B98+B101+B107+B110+B112</f>
        <v>19229.760455</v>
      </c>
    </row>
    <row r="98" s="2" customFormat="1" ht="18.75" customHeight="1" spans="1:2">
      <c r="A98" s="139" t="s">
        <v>235</v>
      </c>
      <c r="B98" s="145">
        <v>396.1376</v>
      </c>
    </row>
    <row r="99" ht="18.75" customHeight="1" spans="1:2">
      <c r="A99" s="139" t="s">
        <v>169</v>
      </c>
      <c r="B99" s="145">
        <v>138.27055</v>
      </c>
    </row>
    <row r="100" ht="18.75" customHeight="1" spans="1:2">
      <c r="A100" s="139" t="s">
        <v>236</v>
      </c>
      <c r="B100" s="145">
        <v>257.86705</v>
      </c>
    </row>
    <row r="101" s="2" customFormat="1" ht="18.75" customHeight="1" spans="1:2">
      <c r="A101" s="139" t="s">
        <v>237</v>
      </c>
      <c r="B101" s="145">
        <v>17250.586105</v>
      </c>
    </row>
    <row r="102" s="1" customFormat="1" ht="18.75" customHeight="1" spans="1:2">
      <c r="A102" s="139" t="s">
        <v>238</v>
      </c>
      <c r="B102" s="145">
        <v>1276.8178</v>
      </c>
    </row>
    <row r="103" ht="18.75" customHeight="1" spans="1:2">
      <c r="A103" s="139" t="s">
        <v>239</v>
      </c>
      <c r="B103" s="145">
        <v>8007.5098</v>
      </c>
    </row>
    <row r="104" ht="18.75" customHeight="1" spans="1:2">
      <c r="A104" s="139" t="s">
        <v>240</v>
      </c>
      <c r="B104" s="145">
        <v>3987.755805</v>
      </c>
    </row>
    <row r="105" ht="18.75" customHeight="1" spans="1:2">
      <c r="A105" s="139" t="s">
        <v>241</v>
      </c>
      <c r="B105" s="145">
        <v>228.81935</v>
      </c>
    </row>
    <row r="106" s="1" customFormat="1" ht="18.75" customHeight="1" spans="1:2">
      <c r="A106" s="139" t="s">
        <v>242</v>
      </c>
      <c r="B106" s="145">
        <v>3749.68335</v>
      </c>
    </row>
    <row r="107" s="2" customFormat="1" ht="18.75" customHeight="1" spans="1:2">
      <c r="A107" s="139" t="s">
        <v>243</v>
      </c>
      <c r="B107" s="145">
        <v>787.95275</v>
      </c>
    </row>
    <row r="108" s="2" customFormat="1" ht="18.75" customHeight="1" spans="1:3">
      <c r="A108" s="139" t="s">
        <v>244</v>
      </c>
      <c r="B108" s="145">
        <v>146</v>
      </c>
      <c r="C108" s="1"/>
    </row>
    <row r="109" ht="18.75" customHeight="1" spans="1:2">
      <c r="A109" s="139" t="s">
        <v>245</v>
      </c>
      <c r="B109" s="145">
        <v>641.95275</v>
      </c>
    </row>
    <row r="110" ht="18.75" customHeight="1" spans="1:2">
      <c r="A110" s="139" t="s">
        <v>246</v>
      </c>
      <c r="B110" s="145">
        <v>174.084</v>
      </c>
    </row>
    <row r="111" ht="18.75" customHeight="1" spans="1:2">
      <c r="A111" s="139" t="s">
        <v>247</v>
      </c>
      <c r="B111" s="145">
        <v>174.084</v>
      </c>
    </row>
    <row r="112" ht="18.75" customHeight="1" spans="1:2">
      <c r="A112" s="139" t="s">
        <v>248</v>
      </c>
      <c r="B112" s="145">
        <v>621</v>
      </c>
    </row>
    <row r="113" s="1" customFormat="1" ht="18.75" customHeight="1" spans="1:2">
      <c r="A113" s="139" t="s">
        <v>249</v>
      </c>
      <c r="B113" s="145">
        <v>120</v>
      </c>
    </row>
    <row r="114" s="2" customFormat="1" ht="18.75" customHeight="1" spans="1:3">
      <c r="A114" s="139" t="s">
        <v>250</v>
      </c>
      <c r="B114" s="145">
        <v>501</v>
      </c>
      <c r="C114" s="1"/>
    </row>
    <row r="115" s="2" customFormat="1" ht="18.75" customHeight="1" spans="1:2">
      <c r="A115" s="137" t="s">
        <v>251</v>
      </c>
      <c r="B115" s="144">
        <f>B116+B118</f>
        <v>85.58175</v>
      </c>
    </row>
    <row r="116" s="2" customFormat="1" ht="18.75" customHeight="1" spans="1:2">
      <c r="A116" s="139" t="s">
        <v>252</v>
      </c>
      <c r="B116" s="145">
        <v>25.58175</v>
      </c>
    </row>
    <row r="117" s="2" customFormat="1" ht="18.75" customHeight="1" spans="1:2">
      <c r="A117" s="139" t="s">
        <v>169</v>
      </c>
      <c r="B117" s="145">
        <v>25.58175</v>
      </c>
    </row>
    <row r="118" ht="18.75" customHeight="1" spans="1:2">
      <c r="A118" s="139" t="s">
        <v>253</v>
      </c>
      <c r="B118" s="145">
        <v>60</v>
      </c>
    </row>
    <row r="119" s="2" customFormat="1" ht="18.75" customHeight="1" spans="1:3">
      <c r="A119" s="139" t="s">
        <v>254</v>
      </c>
      <c r="B119" s="145">
        <v>60</v>
      </c>
      <c r="C119" s="1"/>
    </row>
    <row r="120" s="2" customFormat="1" ht="18.75" customHeight="1" spans="1:2">
      <c r="A120" s="137" t="s">
        <v>255</v>
      </c>
      <c r="B120" s="144">
        <f>B121+B127+B129+B131+B133</f>
        <v>1324.74605</v>
      </c>
    </row>
    <row r="121" ht="18.75" customHeight="1" spans="1:2">
      <c r="A121" s="139" t="s">
        <v>256</v>
      </c>
      <c r="B121" s="145">
        <v>1054.5042</v>
      </c>
    </row>
    <row r="122" s="2" customFormat="1" ht="18.75" customHeight="1" spans="1:2">
      <c r="A122" s="139" t="s">
        <v>169</v>
      </c>
      <c r="B122" s="145">
        <v>354.19285</v>
      </c>
    </row>
    <row r="123" s="2" customFormat="1" ht="18.75" customHeight="1" spans="1:2">
      <c r="A123" s="139" t="s">
        <v>257</v>
      </c>
      <c r="B123" s="145">
        <v>95.03775</v>
      </c>
    </row>
    <row r="124" ht="18.75" customHeight="1" spans="1:2">
      <c r="A124" s="139" t="s">
        <v>258</v>
      </c>
      <c r="B124" s="145">
        <v>10</v>
      </c>
    </row>
    <row r="125" s="2" customFormat="1" ht="18.75" customHeight="1" spans="1:2">
      <c r="A125" s="139" t="s">
        <v>259</v>
      </c>
      <c r="B125" s="145">
        <v>96.1936</v>
      </c>
    </row>
    <row r="126" s="2" customFormat="1" ht="18.75" customHeight="1" spans="1:3">
      <c r="A126" s="139" t="s">
        <v>260</v>
      </c>
      <c r="B126" s="145">
        <v>499.08</v>
      </c>
      <c r="C126" s="1"/>
    </row>
    <row r="127" ht="18.75" customHeight="1" spans="1:2">
      <c r="A127" s="139" t="s">
        <v>261</v>
      </c>
      <c r="B127" s="145">
        <v>5</v>
      </c>
    </row>
    <row r="128" ht="18.75" customHeight="1" spans="1:2">
      <c r="A128" s="139" t="s">
        <v>262</v>
      </c>
      <c r="B128" s="145">
        <v>5</v>
      </c>
    </row>
    <row r="129" ht="18.75" customHeight="1" spans="1:2">
      <c r="A129" s="139" t="s">
        <v>263</v>
      </c>
      <c r="B129" s="145">
        <v>5</v>
      </c>
    </row>
    <row r="130" ht="18.75" customHeight="1" spans="1:2">
      <c r="A130" s="139" t="s">
        <v>264</v>
      </c>
      <c r="B130" s="145">
        <v>5</v>
      </c>
    </row>
    <row r="131" ht="18.75" customHeight="1" spans="1:2">
      <c r="A131" s="139" t="s">
        <v>265</v>
      </c>
      <c r="B131" s="145">
        <v>49.24185</v>
      </c>
    </row>
    <row r="132" s="2" customFormat="1" ht="18.75" customHeight="1" spans="1:2">
      <c r="A132" s="139" t="s">
        <v>266</v>
      </c>
      <c r="B132" s="145">
        <v>49.24185</v>
      </c>
    </row>
    <row r="133" ht="18.75" customHeight="1" spans="1:2">
      <c r="A133" s="139" t="s">
        <v>267</v>
      </c>
      <c r="B133" s="145">
        <v>211</v>
      </c>
    </row>
    <row r="134" s="2" customFormat="1" ht="18.75" customHeight="1" spans="1:2">
      <c r="A134" s="139" t="s">
        <v>268</v>
      </c>
      <c r="B134" s="145">
        <v>211</v>
      </c>
    </row>
    <row r="135" s="2" customFormat="1" ht="18.75" customHeight="1" spans="1:2">
      <c r="A135" s="137" t="s">
        <v>269</v>
      </c>
      <c r="B135" s="144">
        <f>B136+B141+B145+B149+B151+B155+B158+B161+B167+B170+B172+B175+B177+B179</f>
        <v>29159.196905</v>
      </c>
    </row>
    <row r="136" ht="18.75" customHeight="1" spans="1:2">
      <c r="A136" s="139" t="s">
        <v>270</v>
      </c>
      <c r="B136" s="145">
        <v>718.2426</v>
      </c>
    </row>
    <row r="137" ht="18.75" customHeight="1" spans="1:2">
      <c r="A137" s="139" t="s">
        <v>169</v>
      </c>
      <c r="B137" s="145">
        <v>303.0966</v>
      </c>
    </row>
    <row r="138" ht="18.75" customHeight="1" spans="1:2">
      <c r="A138" s="139" t="s">
        <v>271</v>
      </c>
      <c r="B138" s="145">
        <v>84.1359</v>
      </c>
    </row>
    <row r="139" ht="18.75" customHeight="1" spans="1:2">
      <c r="A139" s="139" t="s">
        <v>272</v>
      </c>
      <c r="B139" s="145">
        <v>2.5</v>
      </c>
    </row>
    <row r="140" s="2" customFormat="1" ht="18.75" customHeight="1" spans="1:3">
      <c r="A140" s="139" t="s">
        <v>273</v>
      </c>
      <c r="B140" s="145">
        <v>328.5101</v>
      </c>
      <c r="C140" s="1"/>
    </row>
    <row r="141" ht="18.75" customHeight="1" spans="1:2">
      <c r="A141" s="139" t="s">
        <v>274</v>
      </c>
      <c r="B141" s="145">
        <v>1846.6968</v>
      </c>
    </row>
    <row r="142" ht="18.75" customHeight="1" spans="1:2">
      <c r="A142" s="139" t="s">
        <v>169</v>
      </c>
      <c r="B142" s="145">
        <v>742.2816</v>
      </c>
    </row>
    <row r="143" s="1" customFormat="1" ht="18.75" customHeight="1" spans="1:2">
      <c r="A143" s="139" t="s">
        <v>275</v>
      </c>
      <c r="B143" s="145">
        <v>500</v>
      </c>
    </row>
    <row r="144" s="2" customFormat="1" ht="18.75" customHeight="1" spans="1:3">
      <c r="A144" s="139" t="s">
        <v>276</v>
      </c>
      <c r="B144" s="145">
        <v>604.4152</v>
      </c>
      <c r="C144" s="1"/>
    </row>
    <row r="145" s="2" customFormat="1" ht="18.75" customHeight="1" spans="1:2">
      <c r="A145" s="139" t="s">
        <v>277</v>
      </c>
      <c r="B145" s="145">
        <v>11982.125605</v>
      </c>
    </row>
    <row r="146" ht="18.75" customHeight="1" spans="1:2">
      <c r="A146" s="139" t="s">
        <v>278</v>
      </c>
      <c r="B146" s="145">
        <v>6182.191231</v>
      </c>
    </row>
    <row r="147" ht="18.75" customHeight="1" spans="1:2">
      <c r="A147" s="139" t="s">
        <v>279</v>
      </c>
      <c r="B147" s="145">
        <v>3712.056574</v>
      </c>
    </row>
    <row r="148" s="1" customFormat="1" ht="18.75" customHeight="1" spans="1:2">
      <c r="A148" s="139" t="s">
        <v>280</v>
      </c>
      <c r="B148" s="145">
        <v>2087.8778</v>
      </c>
    </row>
    <row r="149" s="2" customFormat="1" ht="18.75" customHeight="1" spans="1:3">
      <c r="A149" s="139" t="s">
        <v>281</v>
      </c>
      <c r="B149" s="145">
        <v>2002</v>
      </c>
      <c r="C149" s="1"/>
    </row>
    <row r="150" s="1" customFormat="1" ht="18.75" customHeight="1" spans="1:2">
      <c r="A150" s="139" t="s">
        <v>282</v>
      </c>
      <c r="B150" s="145">
        <v>2002</v>
      </c>
    </row>
    <row r="151" ht="18.75" customHeight="1" spans="1:2">
      <c r="A151" s="139" t="s">
        <v>283</v>
      </c>
      <c r="B151" s="145">
        <v>468.888</v>
      </c>
    </row>
    <row r="152" ht="18.75" customHeight="1" spans="1:2">
      <c r="A152" s="139" t="s">
        <v>284</v>
      </c>
      <c r="B152" s="145">
        <v>3.2736</v>
      </c>
    </row>
    <row r="153" ht="18.75" customHeight="1" spans="1:2">
      <c r="A153" s="139" t="s">
        <v>285</v>
      </c>
      <c r="B153" s="145">
        <v>14.6304</v>
      </c>
    </row>
    <row r="154" s="2" customFormat="1" ht="18.75" customHeight="1" spans="1:3">
      <c r="A154" s="139" t="s">
        <v>286</v>
      </c>
      <c r="B154" s="145">
        <v>450.984</v>
      </c>
      <c r="C154" s="1"/>
    </row>
    <row r="155" ht="18.75" customHeight="1" spans="1:2">
      <c r="A155" s="139" t="s">
        <v>287</v>
      </c>
      <c r="B155" s="145">
        <v>361.7113</v>
      </c>
    </row>
    <row r="156" s="1" customFormat="1" ht="18.75" customHeight="1" spans="1:2">
      <c r="A156" s="139" t="s">
        <v>288</v>
      </c>
      <c r="B156" s="145">
        <v>248</v>
      </c>
    </row>
    <row r="157" s="1" customFormat="1" ht="18.75" customHeight="1" spans="1:2">
      <c r="A157" s="139" t="s">
        <v>289</v>
      </c>
      <c r="B157" s="145">
        <v>113.7113</v>
      </c>
    </row>
    <row r="158" ht="18.75" customHeight="1" spans="1:2">
      <c r="A158" s="139" t="s">
        <v>290</v>
      </c>
      <c r="B158" s="145">
        <v>84.368</v>
      </c>
    </row>
    <row r="159" s="2" customFormat="1" ht="18.75" customHeight="1" spans="1:3">
      <c r="A159" s="139" t="s">
        <v>291</v>
      </c>
      <c r="B159" s="145">
        <v>24.368</v>
      </c>
      <c r="C159" s="1"/>
    </row>
    <row r="160" s="2" customFormat="1" ht="18.75" customHeight="1" spans="1:3">
      <c r="A160" s="139" t="s">
        <v>292</v>
      </c>
      <c r="B160" s="145">
        <v>60</v>
      </c>
      <c r="C160" s="1"/>
    </row>
    <row r="161" ht="18.75" customHeight="1" spans="1:2">
      <c r="A161" s="139" t="s">
        <v>293</v>
      </c>
      <c r="B161" s="145">
        <v>643.8451</v>
      </c>
    </row>
    <row r="162" s="2" customFormat="1" ht="18.75" customHeight="1" spans="1:2">
      <c r="A162" s="139" t="s">
        <v>169</v>
      </c>
      <c r="B162" s="145">
        <v>64.7611</v>
      </c>
    </row>
    <row r="163" s="1" customFormat="1" ht="18.75" customHeight="1" spans="1:2">
      <c r="A163" s="139" t="s">
        <v>294</v>
      </c>
      <c r="B163" s="145">
        <v>100</v>
      </c>
    </row>
    <row r="164" s="1" customFormat="1" ht="18.75" customHeight="1" spans="1:2">
      <c r="A164" s="139" t="s">
        <v>295</v>
      </c>
      <c r="B164" s="145">
        <v>160</v>
      </c>
    </row>
    <row r="165" ht="18.75" customHeight="1" spans="1:2">
      <c r="A165" s="139" t="s">
        <v>296</v>
      </c>
      <c r="B165" s="145">
        <v>177.084</v>
      </c>
    </row>
    <row r="166" s="1" customFormat="1" ht="18.75" customHeight="1" spans="1:2">
      <c r="A166" s="139" t="s">
        <v>297</v>
      </c>
      <c r="B166" s="145">
        <v>142</v>
      </c>
    </row>
    <row r="167" ht="18.75" customHeight="1" spans="1:2">
      <c r="A167" s="139" t="s">
        <v>298</v>
      </c>
      <c r="B167" s="145">
        <v>992.5</v>
      </c>
    </row>
    <row r="168" s="2" customFormat="1" ht="18.75" customHeight="1" spans="1:3">
      <c r="A168" s="139" t="s">
        <v>299</v>
      </c>
      <c r="B168" s="145">
        <v>679</v>
      </c>
      <c r="C168" s="1"/>
    </row>
    <row r="169" s="2" customFormat="1" ht="18.75" customHeight="1" spans="1:2">
      <c r="A169" s="139" t="s">
        <v>300</v>
      </c>
      <c r="B169" s="145">
        <v>313.5</v>
      </c>
    </row>
    <row r="170" ht="18.75" customHeight="1" spans="1:2">
      <c r="A170" s="139" t="s">
        <v>301</v>
      </c>
      <c r="B170" s="145">
        <v>89.1</v>
      </c>
    </row>
    <row r="171" s="2" customFormat="1" ht="18.75" customHeight="1" spans="1:2">
      <c r="A171" s="139" t="s">
        <v>302</v>
      </c>
      <c r="B171" s="145">
        <v>89.1</v>
      </c>
    </row>
    <row r="172" ht="18.75" customHeight="1" spans="1:2">
      <c r="A172" s="139" t="s">
        <v>303</v>
      </c>
      <c r="B172" s="145">
        <v>117.3131</v>
      </c>
    </row>
    <row r="173" s="2" customFormat="1" ht="18.75" customHeight="1" spans="1:2">
      <c r="A173" s="139" t="s">
        <v>304</v>
      </c>
      <c r="B173" s="145">
        <v>9.9636</v>
      </c>
    </row>
    <row r="174" s="1" customFormat="1" ht="18.75" customHeight="1" spans="1:2">
      <c r="A174" s="139" t="s">
        <v>305</v>
      </c>
      <c r="B174" s="145">
        <v>107.3495</v>
      </c>
    </row>
    <row r="175" ht="18.75" customHeight="1" spans="1:2">
      <c r="A175" s="139" t="s">
        <v>306</v>
      </c>
      <c r="B175" s="145">
        <v>1103.3516</v>
      </c>
    </row>
    <row r="176" s="1" customFormat="1" ht="18.75" customHeight="1" spans="1:2">
      <c r="A176" s="139" t="s">
        <v>307</v>
      </c>
      <c r="B176" s="145">
        <v>1103.3516</v>
      </c>
    </row>
    <row r="177" ht="18.75" customHeight="1" spans="1:2">
      <c r="A177" s="139" t="s">
        <v>308</v>
      </c>
      <c r="B177" s="145">
        <v>94.0548</v>
      </c>
    </row>
    <row r="178" ht="18.75" customHeight="1" spans="1:2">
      <c r="A178" s="139" t="s">
        <v>309</v>
      </c>
      <c r="B178" s="145">
        <v>94.0548</v>
      </c>
    </row>
    <row r="179" s="1" customFormat="1" ht="18.75" customHeight="1" spans="1:2">
      <c r="A179" s="139" t="s">
        <v>310</v>
      </c>
      <c r="B179" s="145">
        <v>8655</v>
      </c>
    </row>
    <row r="180" s="1" customFormat="1" ht="18.75" customHeight="1" spans="1:2">
      <c r="A180" s="139" t="s">
        <v>311</v>
      </c>
      <c r="B180" s="145">
        <v>8655</v>
      </c>
    </row>
    <row r="181" s="2" customFormat="1" ht="18.75" customHeight="1" spans="1:2">
      <c r="A181" s="137" t="s">
        <v>312</v>
      </c>
      <c r="B181" s="144">
        <f>B182+B185+B189+B192+B199+B201+B205+B207+B210+B212+B215+B217</f>
        <v>10905.623427</v>
      </c>
    </row>
    <row r="182" s="2" customFormat="1" ht="18.75" customHeight="1" spans="1:2">
      <c r="A182" s="139" t="s">
        <v>313</v>
      </c>
      <c r="B182" s="145">
        <v>386.5624</v>
      </c>
    </row>
    <row r="183" ht="18.75" customHeight="1" spans="1:2">
      <c r="A183" s="139" t="s">
        <v>169</v>
      </c>
      <c r="B183" s="145">
        <v>283.5624</v>
      </c>
    </row>
    <row r="184" ht="18.75" customHeight="1" spans="1:2">
      <c r="A184" s="139" t="s">
        <v>314</v>
      </c>
      <c r="B184" s="145">
        <v>103</v>
      </c>
    </row>
    <row r="185" s="2" customFormat="1" ht="18.75" customHeight="1" spans="1:2">
      <c r="A185" s="139" t="s">
        <v>315</v>
      </c>
      <c r="B185" s="145">
        <v>966.8666</v>
      </c>
    </row>
    <row r="186" ht="18.75" customHeight="1" spans="1:2">
      <c r="A186" s="139" t="s">
        <v>316</v>
      </c>
      <c r="B186" s="145">
        <v>394.0908</v>
      </c>
    </row>
    <row r="187" s="2" customFormat="1" ht="18.75" customHeight="1" spans="1:2">
      <c r="A187" s="139" t="s">
        <v>317</v>
      </c>
      <c r="B187" s="145">
        <v>411.7758</v>
      </c>
    </row>
    <row r="188" s="1" customFormat="1" ht="18.75" customHeight="1" spans="1:2">
      <c r="A188" s="139" t="s">
        <v>318</v>
      </c>
      <c r="B188" s="145">
        <v>161</v>
      </c>
    </row>
    <row r="189" ht="18.75" customHeight="1" spans="1:2">
      <c r="A189" s="139" t="s">
        <v>319</v>
      </c>
      <c r="B189" s="145">
        <v>1532.39</v>
      </c>
    </row>
    <row r="190" s="2" customFormat="1" ht="18.75" customHeight="1" spans="1:2">
      <c r="A190" s="139" t="s">
        <v>320</v>
      </c>
      <c r="B190" s="145">
        <v>1075.59</v>
      </c>
    </row>
    <row r="191" s="1" customFormat="1" ht="18.75" customHeight="1" spans="1:2">
      <c r="A191" s="139" t="s">
        <v>321</v>
      </c>
      <c r="B191" s="145">
        <v>456.8</v>
      </c>
    </row>
    <row r="192" ht="18.75" customHeight="1" spans="1:2">
      <c r="A192" s="139" t="s">
        <v>322</v>
      </c>
      <c r="B192" s="145">
        <v>1535.6034</v>
      </c>
    </row>
    <row r="193" s="2" customFormat="1" ht="18.75" customHeight="1" spans="1:2">
      <c r="A193" s="139" t="s">
        <v>323</v>
      </c>
      <c r="B193" s="145">
        <v>122.822</v>
      </c>
    </row>
    <row r="194" ht="18.75" customHeight="1" spans="1:2">
      <c r="A194" s="139" t="s">
        <v>324</v>
      </c>
      <c r="B194" s="145">
        <v>72.4083</v>
      </c>
    </row>
    <row r="195" ht="18.75" customHeight="1" spans="1:2">
      <c r="A195" s="139" t="s">
        <v>325</v>
      </c>
      <c r="B195" s="145">
        <v>218.9431</v>
      </c>
    </row>
    <row r="196" s="1" customFormat="1" ht="18.75" customHeight="1" spans="1:2">
      <c r="A196" s="139" t="s">
        <v>326</v>
      </c>
      <c r="B196" s="145">
        <v>1084.93</v>
      </c>
    </row>
    <row r="197" ht="18.75" customHeight="1" spans="1:2">
      <c r="A197" s="139" t="s">
        <v>327</v>
      </c>
      <c r="B197" s="145">
        <v>26.5</v>
      </c>
    </row>
    <row r="198" s="2" customFormat="1" ht="18.75" customHeight="1" spans="1:2">
      <c r="A198" s="139" t="s">
        <v>328</v>
      </c>
      <c r="B198" s="145">
        <v>10</v>
      </c>
    </row>
    <row r="199" s="2" customFormat="1" ht="18.75" customHeight="1" spans="1:2">
      <c r="A199" s="139" t="s">
        <v>329</v>
      </c>
      <c r="B199" s="145">
        <v>535.283</v>
      </c>
    </row>
    <row r="200" s="1" customFormat="1" ht="18.75" customHeight="1" spans="1:2">
      <c r="A200" s="139" t="s">
        <v>330</v>
      </c>
      <c r="B200" s="145">
        <v>535.283</v>
      </c>
    </row>
    <row r="201" ht="18.75" customHeight="1" spans="1:2">
      <c r="A201" s="139" t="s">
        <v>331</v>
      </c>
      <c r="B201" s="145">
        <v>2434.864027</v>
      </c>
    </row>
    <row r="202" s="2" customFormat="1" ht="18.75" customHeight="1" spans="1:2">
      <c r="A202" s="139" t="s">
        <v>332</v>
      </c>
      <c r="B202" s="145">
        <v>837.950127</v>
      </c>
    </row>
    <row r="203" ht="18.75" customHeight="1" spans="1:2">
      <c r="A203" s="139" t="s">
        <v>333</v>
      </c>
      <c r="B203" s="145">
        <v>1558.8361</v>
      </c>
    </row>
    <row r="204" ht="18.75" customHeight="1" spans="1:2">
      <c r="A204" s="139" t="s">
        <v>334</v>
      </c>
      <c r="B204" s="145">
        <v>38.0778</v>
      </c>
    </row>
    <row r="205" s="2" customFormat="1" ht="18.75" customHeight="1" spans="1:2">
      <c r="A205" s="139" t="s">
        <v>335</v>
      </c>
      <c r="B205" s="145">
        <v>689.0096</v>
      </c>
    </row>
    <row r="206" ht="18.75" customHeight="1" spans="1:2">
      <c r="A206" s="139" t="s">
        <v>336</v>
      </c>
      <c r="B206" s="145">
        <v>689.0096</v>
      </c>
    </row>
    <row r="207" ht="18.75" customHeight="1" spans="1:2">
      <c r="A207" s="139" t="s">
        <v>337</v>
      </c>
      <c r="B207" s="145">
        <v>867.208</v>
      </c>
    </row>
    <row r="208" s="2" customFormat="1" ht="18.75" customHeight="1" spans="1:3">
      <c r="A208" s="139" t="s">
        <v>338</v>
      </c>
      <c r="B208" s="145">
        <v>534</v>
      </c>
      <c r="C208" s="1"/>
    </row>
    <row r="209" ht="18.75" customHeight="1" spans="1:2">
      <c r="A209" s="139" t="s">
        <v>339</v>
      </c>
      <c r="B209" s="145">
        <v>333.208</v>
      </c>
    </row>
    <row r="210" s="1" customFormat="1" ht="18.75" customHeight="1" spans="1:2">
      <c r="A210" s="139" t="s">
        <v>340</v>
      </c>
      <c r="B210" s="145">
        <v>25</v>
      </c>
    </row>
    <row r="211" ht="18.75" customHeight="1" spans="1:2">
      <c r="A211" s="139" t="s">
        <v>341</v>
      </c>
      <c r="B211" s="145">
        <v>25</v>
      </c>
    </row>
    <row r="212" ht="18.75" customHeight="1" spans="1:2">
      <c r="A212" s="139" t="s">
        <v>342</v>
      </c>
      <c r="B212" s="145">
        <v>46.5058</v>
      </c>
    </row>
    <row r="213" ht="18.75" customHeight="1" spans="1:2">
      <c r="A213" s="139" t="s">
        <v>186</v>
      </c>
      <c r="B213" s="145">
        <v>7.8</v>
      </c>
    </row>
    <row r="214" ht="18.75" customHeight="1" spans="1:2">
      <c r="A214" s="139" t="s">
        <v>177</v>
      </c>
      <c r="B214" s="145">
        <v>38.7058</v>
      </c>
    </row>
    <row r="215" ht="18.75" customHeight="1" spans="1:2">
      <c r="A215" s="139" t="s">
        <v>343</v>
      </c>
      <c r="B215" s="145">
        <v>1682.3306</v>
      </c>
    </row>
    <row r="216" s="2" customFormat="1" ht="18.75" customHeight="1" spans="1:3">
      <c r="A216" s="139" t="s">
        <v>344</v>
      </c>
      <c r="B216" s="145">
        <v>1682.3306</v>
      </c>
      <c r="C216" s="1"/>
    </row>
    <row r="217" s="2" customFormat="1" ht="18.75" customHeight="1" spans="1:3">
      <c r="A217" s="139" t="s">
        <v>345</v>
      </c>
      <c r="B217" s="145">
        <v>204</v>
      </c>
      <c r="C217" s="1"/>
    </row>
    <row r="218" s="2" customFormat="1" ht="18.75" customHeight="1" spans="1:3">
      <c r="A218" s="139" t="s">
        <v>346</v>
      </c>
      <c r="B218" s="145">
        <v>204</v>
      </c>
      <c r="C218" s="1"/>
    </row>
    <row r="219" s="2" customFormat="1" ht="18.75" customHeight="1" spans="1:2">
      <c r="A219" s="137" t="s">
        <v>347</v>
      </c>
      <c r="B219" s="144">
        <f>B220+B223+B225+B228+B231</f>
        <v>1794.06125</v>
      </c>
    </row>
    <row r="220" s="2" customFormat="1" ht="18.75" customHeight="1" spans="1:2">
      <c r="A220" s="139" t="s">
        <v>348</v>
      </c>
      <c r="B220" s="145">
        <v>135.46895</v>
      </c>
    </row>
    <row r="221" ht="18.75" customHeight="1" spans="1:2">
      <c r="A221" s="139" t="s">
        <v>169</v>
      </c>
      <c r="B221" s="145">
        <v>63.46895</v>
      </c>
    </row>
    <row r="222" ht="18.75" customHeight="1" spans="1:2">
      <c r="A222" s="139" t="s">
        <v>349</v>
      </c>
      <c r="B222" s="145">
        <v>72</v>
      </c>
    </row>
    <row r="223" ht="18.75" customHeight="1" spans="1:2">
      <c r="A223" s="139" t="s">
        <v>350</v>
      </c>
      <c r="B223" s="145">
        <v>58.5923</v>
      </c>
    </row>
    <row r="224" s="2" customFormat="1" ht="18.75" customHeight="1" spans="1:2">
      <c r="A224" s="139" t="s">
        <v>351</v>
      </c>
      <c r="B224" s="145">
        <v>58.5923</v>
      </c>
    </row>
    <row r="225" ht="18.75" customHeight="1" spans="1:2">
      <c r="A225" s="139" t="s">
        <v>352</v>
      </c>
      <c r="B225" s="145">
        <v>570</v>
      </c>
    </row>
    <row r="226" s="1" customFormat="1" ht="18.75" customHeight="1" spans="1:2">
      <c r="A226" s="139" t="s">
        <v>353</v>
      </c>
      <c r="B226" s="145">
        <v>470</v>
      </c>
    </row>
    <row r="227" s="1" customFormat="1" ht="18.75" customHeight="1" spans="1:2">
      <c r="A227" s="139" t="s">
        <v>354</v>
      </c>
      <c r="B227" s="145">
        <v>100</v>
      </c>
    </row>
    <row r="228" s="1" customFormat="1" ht="18.75" customHeight="1" spans="1:2">
      <c r="A228" s="139" t="s">
        <v>355</v>
      </c>
      <c r="B228" s="145">
        <v>710</v>
      </c>
    </row>
    <row r="229" s="1" customFormat="1" ht="18.75" customHeight="1" spans="1:2">
      <c r="A229" s="139" t="s">
        <v>356</v>
      </c>
      <c r="B229" s="145">
        <v>640</v>
      </c>
    </row>
    <row r="230" s="1" customFormat="1" ht="18.75" customHeight="1" spans="1:2">
      <c r="A230" s="139" t="s">
        <v>357</v>
      </c>
      <c r="B230" s="145">
        <v>70</v>
      </c>
    </row>
    <row r="231" s="1" customFormat="1" ht="18.75" customHeight="1" spans="1:2">
      <c r="A231" s="139" t="s">
        <v>358</v>
      </c>
      <c r="B231" s="145">
        <v>320</v>
      </c>
    </row>
    <row r="232" s="1" customFormat="1" ht="18.75" customHeight="1" spans="1:2">
      <c r="A232" s="139" t="s">
        <v>359</v>
      </c>
      <c r="B232" s="145">
        <v>320</v>
      </c>
    </row>
    <row r="233" s="2" customFormat="1" ht="18.75" customHeight="1" spans="1:2">
      <c r="A233" s="137" t="s">
        <v>360</v>
      </c>
      <c r="B233" s="144">
        <f>B234+B240+B242</f>
        <v>1791.715104</v>
      </c>
    </row>
    <row r="234" ht="18.75" customHeight="1" spans="1:2">
      <c r="A234" s="139" t="s">
        <v>361</v>
      </c>
      <c r="B234" s="145">
        <v>555.8409</v>
      </c>
    </row>
    <row r="235" ht="18.75" customHeight="1" spans="1:2">
      <c r="A235" s="139" t="s">
        <v>169</v>
      </c>
      <c r="B235" s="145">
        <v>187.0992</v>
      </c>
    </row>
    <row r="236" ht="18.75" customHeight="1" spans="1:2">
      <c r="A236" s="139" t="s">
        <v>362</v>
      </c>
      <c r="B236" s="145">
        <v>159.63165</v>
      </c>
    </row>
    <row r="237" ht="18.75" customHeight="1" spans="1:2">
      <c r="A237" s="139" t="s">
        <v>363</v>
      </c>
      <c r="B237" s="145">
        <v>97.92345</v>
      </c>
    </row>
    <row r="238" ht="18.75" customHeight="1" spans="1:2">
      <c r="A238" s="139" t="s">
        <v>364</v>
      </c>
      <c r="B238" s="145">
        <v>76.1866</v>
      </c>
    </row>
    <row r="239" s="2" customFormat="1" ht="18.75" customHeight="1" spans="1:2">
      <c r="A239" s="139" t="s">
        <v>365</v>
      </c>
      <c r="B239" s="145">
        <v>35</v>
      </c>
    </row>
    <row r="240" ht="18.75" customHeight="1" spans="1:2">
      <c r="A240" s="139" t="s">
        <v>366</v>
      </c>
      <c r="B240" s="145">
        <v>410.030004</v>
      </c>
    </row>
    <row r="241" s="1" customFormat="1" ht="18.75" customHeight="1" spans="1:2">
      <c r="A241" s="139" t="s">
        <v>367</v>
      </c>
      <c r="B241" s="145">
        <v>410.030004</v>
      </c>
    </row>
    <row r="242" s="2" customFormat="1" ht="18.75" customHeight="1" spans="1:2">
      <c r="A242" s="139" t="s">
        <v>368</v>
      </c>
      <c r="B242" s="145">
        <v>825.8442</v>
      </c>
    </row>
    <row r="243" s="2" customFormat="1" ht="18.75" customHeight="1" spans="1:2">
      <c r="A243" s="139" t="s">
        <v>369</v>
      </c>
      <c r="B243" s="145">
        <v>825.8442</v>
      </c>
    </row>
    <row r="244" s="2" customFormat="1" ht="18.75" customHeight="1" spans="1:2">
      <c r="A244" s="137" t="s">
        <v>370</v>
      </c>
      <c r="B244" s="144">
        <f>B245+B252+B260+B270+B276+B278</f>
        <v>27959.28855</v>
      </c>
    </row>
    <row r="245" s="2" customFormat="1" ht="18.75" customHeight="1" spans="1:2">
      <c r="A245" s="139" t="s">
        <v>371</v>
      </c>
      <c r="B245" s="145">
        <v>7330</v>
      </c>
    </row>
    <row r="246" ht="18.75" customHeight="1" spans="1:2">
      <c r="A246" s="139" t="s">
        <v>169</v>
      </c>
      <c r="B246" s="145">
        <v>365.89945</v>
      </c>
    </row>
    <row r="247" s="2" customFormat="1" ht="18.75" customHeight="1" spans="1:2">
      <c r="A247" s="139" t="s">
        <v>177</v>
      </c>
      <c r="B247" s="145">
        <v>651.411478</v>
      </c>
    </row>
    <row r="248" ht="18.75" customHeight="1" spans="1:2">
      <c r="A248" s="139" t="s">
        <v>372</v>
      </c>
      <c r="B248" s="145">
        <v>410</v>
      </c>
    </row>
    <row r="249" customFormat="1" ht="18.75" customHeight="1" spans="1:2">
      <c r="A249" s="139" t="s">
        <v>373</v>
      </c>
      <c r="B249" s="145">
        <v>280</v>
      </c>
    </row>
    <row r="250" s="1" customFormat="1" ht="18.75" customHeight="1" spans="1:2">
      <c r="A250" s="139" t="s">
        <v>374</v>
      </c>
      <c r="B250" s="145">
        <v>1500</v>
      </c>
    </row>
    <row r="251" s="1" customFormat="1" ht="18.75" customHeight="1" spans="1:2">
      <c r="A251" s="139" t="s">
        <v>375</v>
      </c>
      <c r="B251" s="145">
        <v>4122.84</v>
      </c>
    </row>
    <row r="252" ht="18.75" customHeight="1" spans="1:2">
      <c r="A252" s="139" t="s">
        <v>376</v>
      </c>
      <c r="B252" s="145">
        <v>2041.4293</v>
      </c>
    </row>
    <row r="253" ht="18.75" customHeight="1" spans="1:2">
      <c r="A253" s="139" t="s">
        <v>169</v>
      </c>
      <c r="B253" s="145">
        <v>275.5188</v>
      </c>
    </row>
    <row r="254" ht="18.75" customHeight="1" spans="1:2">
      <c r="A254" s="139" t="s">
        <v>377</v>
      </c>
      <c r="B254" s="145">
        <v>222.6905</v>
      </c>
    </row>
    <row r="255" ht="18.75" customHeight="1" spans="1:2">
      <c r="A255" s="139" t="s">
        <v>378</v>
      </c>
      <c r="B255" s="145">
        <v>713</v>
      </c>
    </row>
    <row r="256" ht="18.75" customHeight="1" spans="1:2">
      <c r="A256" s="139" t="s">
        <v>379</v>
      </c>
      <c r="B256" s="145">
        <v>63.48</v>
      </c>
    </row>
    <row r="257" s="1" customFormat="1" ht="18.75" customHeight="1" spans="1:2">
      <c r="A257" s="139" t="s">
        <v>380</v>
      </c>
      <c r="B257" s="145">
        <v>180</v>
      </c>
    </row>
    <row r="258" s="2" customFormat="1" ht="18.75" customHeight="1" spans="1:2">
      <c r="A258" s="139" t="s">
        <v>381</v>
      </c>
      <c r="B258" s="145">
        <v>35</v>
      </c>
    </row>
    <row r="259" s="2" customFormat="1" ht="18.75" customHeight="1" spans="1:2">
      <c r="A259" s="139" t="s">
        <v>382</v>
      </c>
      <c r="B259" s="145">
        <v>551.74</v>
      </c>
    </row>
    <row r="260" ht="18.75" customHeight="1" spans="1:2">
      <c r="A260" s="139" t="s">
        <v>383</v>
      </c>
      <c r="B260" s="145">
        <v>3687</v>
      </c>
    </row>
    <row r="261" ht="18.75" customHeight="1" spans="1:2">
      <c r="A261" s="139" t="s">
        <v>169</v>
      </c>
      <c r="B261" s="145">
        <v>245.6661</v>
      </c>
    </row>
    <row r="262" ht="18.75" customHeight="1" spans="1:2">
      <c r="A262" s="139" t="s">
        <v>384</v>
      </c>
      <c r="B262" s="145">
        <v>153.34785</v>
      </c>
    </row>
    <row r="263" ht="18.75" customHeight="1" spans="1:2">
      <c r="A263" s="139" t="s">
        <v>385</v>
      </c>
      <c r="B263" s="145">
        <v>650</v>
      </c>
    </row>
    <row r="264" ht="18.75" customHeight="1" spans="1:2">
      <c r="A264" s="139" t="s">
        <v>386</v>
      </c>
      <c r="B264" s="145">
        <v>208</v>
      </c>
    </row>
    <row r="265" ht="18.75" customHeight="1" spans="1:2">
      <c r="A265" s="139" t="s">
        <v>387</v>
      </c>
      <c r="B265" s="145">
        <v>200</v>
      </c>
    </row>
    <row r="266" ht="18.75" customHeight="1" spans="1:2">
      <c r="A266" s="139" t="s">
        <v>388</v>
      </c>
      <c r="B266" s="145">
        <v>684</v>
      </c>
    </row>
    <row r="267" ht="18.75" customHeight="1" spans="1:2">
      <c r="A267" s="139" t="s">
        <v>389</v>
      </c>
      <c r="B267" s="145">
        <v>700</v>
      </c>
    </row>
    <row r="268" ht="18.75" customHeight="1" spans="1:2">
      <c r="A268" s="139" t="s">
        <v>390</v>
      </c>
      <c r="B268" s="145">
        <v>280</v>
      </c>
    </row>
    <row r="269" s="1" customFormat="1" ht="18.75" customHeight="1" spans="1:2">
      <c r="A269" s="139" t="s">
        <v>391</v>
      </c>
      <c r="B269" s="145">
        <v>565.9</v>
      </c>
    </row>
    <row r="270" ht="18.75" customHeight="1" spans="1:2">
      <c r="A270" s="139" t="s">
        <v>392</v>
      </c>
      <c r="B270" s="145">
        <v>13923.85925</v>
      </c>
    </row>
    <row r="271" s="2" customFormat="1" ht="18.75" customHeight="1" spans="1:2">
      <c r="A271" s="139" t="s">
        <v>169</v>
      </c>
      <c r="B271" s="145">
        <v>117.32175</v>
      </c>
    </row>
    <row r="272" s="2" customFormat="1" ht="18.75" customHeight="1" spans="1:3">
      <c r="A272" s="139" t="s">
        <v>393</v>
      </c>
      <c r="B272" s="145">
        <v>5814</v>
      </c>
      <c r="C272" s="1"/>
    </row>
    <row r="273" s="1" customFormat="1" ht="18.75" customHeight="1" spans="1:2">
      <c r="A273" s="139" t="s">
        <v>394</v>
      </c>
      <c r="B273" s="145">
        <v>7543</v>
      </c>
    </row>
    <row r="274" s="2" customFormat="1" ht="18.75" customHeight="1" spans="1:2">
      <c r="A274" s="139" t="s">
        <v>395</v>
      </c>
      <c r="B274" s="145">
        <v>150</v>
      </c>
    </row>
    <row r="275" ht="18.75" customHeight="1" spans="1:2">
      <c r="A275" s="139" t="s">
        <v>396</v>
      </c>
      <c r="B275" s="145">
        <v>299.5375</v>
      </c>
    </row>
    <row r="276" ht="18.75" customHeight="1" spans="1:2">
      <c r="A276" s="139" t="s">
        <v>397</v>
      </c>
      <c r="B276" s="145">
        <v>207</v>
      </c>
    </row>
    <row r="277" ht="18.75" customHeight="1" spans="1:2">
      <c r="A277" s="139" t="s">
        <v>398</v>
      </c>
      <c r="B277" s="145">
        <v>207</v>
      </c>
    </row>
    <row r="278" ht="18.75" customHeight="1" spans="1:2">
      <c r="A278" s="139" t="s">
        <v>399</v>
      </c>
      <c r="B278" s="145">
        <v>770</v>
      </c>
    </row>
    <row r="279" ht="18.75" customHeight="1" spans="1:2">
      <c r="A279" s="139" t="s">
        <v>400</v>
      </c>
      <c r="B279" s="145">
        <v>420</v>
      </c>
    </row>
    <row r="280" ht="18.75" customHeight="1" spans="1:2">
      <c r="A280" s="139" t="s">
        <v>401</v>
      </c>
      <c r="B280" s="145">
        <v>350</v>
      </c>
    </row>
    <row r="281" s="2" customFormat="1" ht="18.75" customHeight="1" spans="1:2">
      <c r="A281" s="137" t="s">
        <v>402</v>
      </c>
      <c r="B281" s="144">
        <f>B282</f>
        <v>932.0596</v>
      </c>
    </row>
    <row r="282" ht="18.75" customHeight="1" spans="1:2">
      <c r="A282" s="139" t="s">
        <v>403</v>
      </c>
      <c r="B282" s="145">
        <v>932.0596</v>
      </c>
    </row>
    <row r="283" s="2" customFormat="1" ht="18.75" customHeight="1" spans="1:2">
      <c r="A283" s="139" t="s">
        <v>169</v>
      </c>
      <c r="B283" s="145">
        <v>70.84205</v>
      </c>
    </row>
    <row r="284" s="2" customFormat="1" ht="18.75" customHeight="1" spans="1:2">
      <c r="A284" s="139" t="s">
        <v>404</v>
      </c>
      <c r="B284" s="145">
        <v>440.11655</v>
      </c>
    </row>
    <row r="285" ht="18.75" customHeight="1" spans="1:2">
      <c r="A285" s="139" t="s">
        <v>405</v>
      </c>
      <c r="B285" s="145">
        <v>149.101</v>
      </c>
    </row>
    <row r="286" s="1" customFormat="1" ht="18.75" customHeight="1" spans="1:2">
      <c r="A286" s="139" t="s">
        <v>406</v>
      </c>
      <c r="B286" s="145">
        <v>272</v>
      </c>
    </row>
    <row r="287" s="2" customFormat="1" ht="18.75" customHeight="1" spans="1:3">
      <c r="A287" s="137" t="s">
        <v>407</v>
      </c>
      <c r="B287" s="144">
        <f>B288+B290</f>
        <v>340</v>
      </c>
      <c r="C287" s="1"/>
    </row>
    <row r="288" s="1" customFormat="1" ht="18.75" customHeight="1" spans="1:2">
      <c r="A288" s="139" t="s">
        <v>408</v>
      </c>
      <c r="B288" s="145">
        <v>70</v>
      </c>
    </row>
    <row r="289" s="1" customFormat="1" ht="18.75" customHeight="1" spans="1:2">
      <c r="A289" s="139" t="s">
        <v>409</v>
      </c>
      <c r="B289" s="145">
        <v>70</v>
      </c>
    </row>
    <row r="290" s="1" customFormat="1" ht="18.75" customHeight="1" spans="1:2">
      <c r="A290" s="139" t="s">
        <v>410</v>
      </c>
      <c r="B290" s="145">
        <v>270</v>
      </c>
    </row>
    <row r="291" s="1" customFormat="1" ht="18.75" customHeight="1" spans="1:2">
      <c r="A291" s="139" t="s">
        <v>411</v>
      </c>
      <c r="B291" s="145">
        <v>270</v>
      </c>
    </row>
    <row r="292" s="2" customFormat="1" ht="18.75" customHeight="1" spans="1:2">
      <c r="A292" s="137" t="s">
        <v>412</v>
      </c>
      <c r="B292" s="144">
        <f>B293</f>
        <v>475.01575</v>
      </c>
    </row>
    <row r="293" ht="18.75" customHeight="1" spans="1:2">
      <c r="A293" s="139" t="s">
        <v>413</v>
      </c>
      <c r="B293" s="145">
        <v>475.01575</v>
      </c>
    </row>
    <row r="294" ht="18.75" customHeight="1" spans="1:2">
      <c r="A294" s="139" t="s">
        <v>169</v>
      </c>
      <c r="B294" s="145">
        <v>59.01575</v>
      </c>
    </row>
    <row r="295" ht="18.75" customHeight="1" spans="1:2">
      <c r="A295" s="139" t="s">
        <v>414</v>
      </c>
      <c r="B295" s="145">
        <v>416</v>
      </c>
    </row>
    <row r="296" s="2" customFormat="1" ht="18.75" customHeight="1" spans="1:2">
      <c r="A296" s="137" t="s">
        <v>415</v>
      </c>
      <c r="B296" s="144">
        <f>B297+B302+B304</f>
        <v>15400.3303</v>
      </c>
    </row>
    <row r="297" ht="18.75" customHeight="1" spans="1:2">
      <c r="A297" s="139" t="s">
        <v>416</v>
      </c>
      <c r="B297" s="145">
        <v>395.3303</v>
      </c>
    </row>
    <row r="298" ht="18.75" customHeight="1" spans="1:2">
      <c r="A298" s="139" t="s">
        <v>169</v>
      </c>
      <c r="B298" s="145">
        <v>180.3303</v>
      </c>
    </row>
    <row r="299" s="2" customFormat="1" ht="18.75" customHeight="1" spans="1:2">
      <c r="A299" s="139" t="s">
        <v>417</v>
      </c>
      <c r="B299" s="145">
        <v>25</v>
      </c>
    </row>
    <row r="300" ht="18.75" customHeight="1" spans="1:2">
      <c r="A300" s="139" t="s">
        <v>418</v>
      </c>
      <c r="B300" s="145">
        <v>100</v>
      </c>
    </row>
    <row r="301" ht="18.75" customHeight="1" spans="1:2">
      <c r="A301" s="139" t="s">
        <v>419</v>
      </c>
      <c r="B301" s="145">
        <v>90</v>
      </c>
    </row>
    <row r="302" ht="18.75" customHeight="1" spans="1:2">
      <c r="A302" s="139" t="s">
        <v>420</v>
      </c>
      <c r="B302" s="145">
        <v>15000</v>
      </c>
    </row>
    <row r="303" ht="18.75" customHeight="1" spans="1:2">
      <c r="A303" s="139" t="s">
        <v>421</v>
      </c>
      <c r="B303" s="145">
        <v>15000</v>
      </c>
    </row>
    <row r="304" ht="18.75" customHeight="1" spans="1:2">
      <c r="A304" s="139" t="s">
        <v>422</v>
      </c>
      <c r="B304" s="145">
        <v>5</v>
      </c>
    </row>
    <row r="305" ht="18.75" customHeight="1" spans="1:2">
      <c r="A305" s="139" t="s">
        <v>423</v>
      </c>
      <c r="B305" s="145">
        <v>5</v>
      </c>
    </row>
    <row r="306" s="2" customFormat="1" ht="18.75" customHeight="1" spans="1:2">
      <c r="A306" s="137" t="s">
        <v>424</v>
      </c>
      <c r="B306" s="144">
        <f>B307+B312</f>
        <v>5328.905564</v>
      </c>
    </row>
    <row r="307" ht="18.75" customHeight="1" spans="1:2">
      <c r="A307" s="139" t="s">
        <v>425</v>
      </c>
      <c r="B307" s="145">
        <v>2420</v>
      </c>
    </row>
    <row r="308" ht="18.75" customHeight="1" spans="1:2">
      <c r="A308" s="139" t="s">
        <v>426</v>
      </c>
      <c r="B308" s="145">
        <v>660</v>
      </c>
    </row>
    <row r="309" ht="18.75" customHeight="1" spans="1:2">
      <c r="A309" s="139" t="s">
        <v>427</v>
      </c>
      <c r="B309" s="145">
        <v>600</v>
      </c>
    </row>
    <row r="310" ht="18.75" customHeight="1" spans="1:2">
      <c r="A310" s="139" t="s">
        <v>428</v>
      </c>
      <c r="B310" s="145">
        <v>520</v>
      </c>
    </row>
    <row r="311" ht="18.75" customHeight="1" spans="1:2">
      <c r="A311" s="139" t="s">
        <v>429</v>
      </c>
      <c r="B311" s="145">
        <v>640</v>
      </c>
    </row>
    <row r="312" ht="18.75" customHeight="1" spans="1:2">
      <c r="A312" s="139" t="s">
        <v>430</v>
      </c>
      <c r="B312" s="145">
        <v>2908.905564</v>
      </c>
    </row>
    <row r="313" ht="18.75" customHeight="1" spans="1:2">
      <c r="A313" s="139" t="s">
        <v>431</v>
      </c>
      <c r="B313" s="145">
        <v>2908.905564</v>
      </c>
    </row>
    <row r="314" s="2" customFormat="1" ht="18.75" customHeight="1" spans="1:2">
      <c r="A314" s="137" t="s">
        <v>432</v>
      </c>
      <c r="B314" s="144">
        <f>B315+B318</f>
        <v>182.01025</v>
      </c>
    </row>
    <row r="315" ht="18.75" customHeight="1" spans="1:2">
      <c r="A315" s="139" t="s">
        <v>433</v>
      </c>
      <c r="B315" s="145">
        <v>155.01025</v>
      </c>
    </row>
    <row r="316" ht="18.75" customHeight="1" spans="1:2">
      <c r="A316" s="139" t="s">
        <v>169</v>
      </c>
      <c r="B316" s="145">
        <v>95.01025</v>
      </c>
    </row>
    <row r="317" ht="18.75" customHeight="1" spans="1:2">
      <c r="A317" s="139" t="s">
        <v>434</v>
      </c>
      <c r="B317" s="145">
        <v>60</v>
      </c>
    </row>
    <row r="318" s="1" customFormat="1" ht="18.75" customHeight="1" spans="1:2">
      <c r="A318" s="139" t="s">
        <v>435</v>
      </c>
      <c r="B318" s="145">
        <v>27</v>
      </c>
    </row>
    <row r="319" s="1" customFormat="1" ht="18.75" customHeight="1" spans="1:2">
      <c r="A319" s="139" t="s">
        <v>436</v>
      </c>
      <c r="B319" s="145">
        <v>27</v>
      </c>
    </row>
    <row r="320" s="2" customFormat="1" ht="18.75" customHeight="1" spans="1:2">
      <c r="A320" s="137" t="s">
        <v>437</v>
      </c>
      <c r="B320" s="144">
        <f>B321+B324+B326+B328</f>
        <v>936.7317</v>
      </c>
    </row>
    <row r="321" ht="18.75" customHeight="1" spans="1:2">
      <c r="A321" s="139" t="s">
        <v>438</v>
      </c>
      <c r="B321" s="145">
        <v>502.0127</v>
      </c>
    </row>
    <row r="322" ht="18.75" customHeight="1" spans="1:2">
      <c r="A322" s="139" t="s">
        <v>169</v>
      </c>
      <c r="B322" s="145">
        <v>132.0127</v>
      </c>
    </row>
    <row r="323" s="1" customFormat="1" ht="18.75" customHeight="1" spans="1:2">
      <c r="A323" s="139" t="s">
        <v>439</v>
      </c>
      <c r="B323" s="145">
        <v>370</v>
      </c>
    </row>
    <row r="324" s="2" customFormat="1" ht="18.75" customHeight="1" spans="1:2">
      <c r="A324" s="139" t="s">
        <v>440</v>
      </c>
      <c r="B324" s="145">
        <v>363.44</v>
      </c>
    </row>
    <row r="325" ht="18.75" customHeight="1" spans="1:2">
      <c r="A325" s="139" t="s">
        <v>441</v>
      </c>
      <c r="B325" s="145">
        <v>363.44</v>
      </c>
    </row>
    <row r="326" s="142" customFormat="1" ht="21.75" customHeight="1" spans="1:2">
      <c r="A326" s="139" t="s">
        <v>442</v>
      </c>
      <c r="B326" s="145">
        <v>21.279</v>
      </c>
    </row>
    <row r="327" s="142" customFormat="1" ht="21.75" customHeight="1" spans="1:2">
      <c r="A327" s="139" t="s">
        <v>443</v>
      </c>
      <c r="B327" s="145">
        <v>21.279</v>
      </c>
    </row>
    <row r="328" ht="18.75" customHeight="1" spans="1:2">
      <c r="A328" s="139" t="s">
        <v>444</v>
      </c>
      <c r="B328" s="145">
        <v>50</v>
      </c>
    </row>
    <row r="329" s="142" customFormat="1" ht="21.75" customHeight="1" spans="1:3">
      <c r="A329" s="139" t="s">
        <v>445</v>
      </c>
      <c r="B329" s="145">
        <v>50</v>
      </c>
      <c r="C329" s="142" t="s">
        <v>446</v>
      </c>
    </row>
    <row r="330" s="143" customFormat="1" ht="21.75" customHeight="1" spans="1:3">
      <c r="A330" s="137" t="s">
        <v>447</v>
      </c>
      <c r="B330" s="144">
        <v>1600</v>
      </c>
      <c r="C330" s="2"/>
    </row>
    <row r="331" s="142" customFormat="1" ht="21.75" customHeight="1" spans="1:2">
      <c r="A331" s="139" t="s">
        <v>448</v>
      </c>
      <c r="B331" s="145">
        <v>1600</v>
      </c>
    </row>
    <row r="332" s="142" customFormat="1" ht="21.75" customHeight="1" spans="1:2">
      <c r="A332" s="139" t="s">
        <v>449</v>
      </c>
      <c r="B332" s="145">
        <v>1600</v>
      </c>
    </row>
    <row r="333" s="143" customFormat="1" ht="21.75" customHeight="1" spans="1:3">
      <c r="A333" s="137" t="s">
        <v>450</v>
      </c>
      <c r="B333" s="144">
        <v>6777.5</v>
      </c>
      <c r="C333" s="2"/>
    </row>
    <row r="334" s="142" customFormat="1" ht="21.75" customHeight="1" spans="1:2">
      <c r="A334" s="139" t="s">
        <v>451</v>
      </c>
      <c r="B334" s="145">
        <v>6777.5</v>
      </c>
    </row>
    <row r="335" s="142" customFormat="1" ht="21.75" customHeight="1" spans="1:2">
      <c r="A335" s="139" t="s">
        <v>452</v>
      </c>
      <c r="B335" s="145">
        <v>6777.5</v>
      </c>
    </row>
    <row r="336" s="2" customFormat="1" ht="18.75" customHeight="1" spans="1:2">
      <c r="A336" s="137" t="s">
        <v>453</v>
      </c>
      <c r="B336" s="144">
        <v>1727.34</v>
      </c>
    </row>
    <row r="337" s="2" customFormat="1" ht="18.75" customHeight="1" spans="1:2">
      <c r="A337" s="139" t="s">
        <v>454</v>
      </c>
      <c r="B337" s="145">
        <v>1727.34</v>
      </c>
    </row>
    <row r="338" ht="18.75" customHeight="1" spans="1:2">
      <c r="A338" s="139" t="s">
        <v>455</v>
      </c>
      <c r="B338" s="145">
        <v>1727.34</v>
      </c>
    </row>
    <row r="339" s="2" customFormat="1" ht="18.75" customHeight="1" spans="1:2">
      <c r="A339" s="137" t="s">
        <v>456</v>
      </c>
      <c r="B339" s="144">
        <v>97</v>
      </c>
    </row>
    <row r="340" ht="18.75" customHeight="1" spans="1:2">
      <c r="A340" s="139" t="s">
        <v>457</v>
      </c>
      <c r="B340" s="145">
        <v>97</v>
      </c>
    </row>
    <row r="341" s="2" customFormat="1" ht="18.75" customHeight="1" spans="1:2">
      <c r="A341" s="139" t="s">
        <v>458</v>
      </c>
      <c r="B341" s="145">
        <v>97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90"/>
  <sheetViews>
    <sheetView topLeftCell="M1" workbookViewId="0">
      <selection activeCell="AJ11" sqref="AJ11"/>
    </sheetView>
  </sheetViews>
  <sheetFormatPr defaultColWidth="6.875" defaultRowHeight="11.25"/>
  <cols>
    <col min="1" max="1" width="19.125" style="101" customWidth="1"/>
    <col min="2" max="2" width="11.375" style="101" customWidth="1"/>
    <col min="3" max="3" width="9.625" style="101" customWidth="1"/>
    <col min="4" max="4" width="8.375" style="101" customWidth="1"/>
    <col min="5" max="7" width="6.875" style="101" customWidth="1"/>
    <col min="8" max="8" width="7.625" style="101" customWidth="1"/>
    <col min="9" max="18" width="6.875" style="101" customWidth="1"/>
    <col min="19" max="19" width="7.25" style="101" customWidth="1"/>
    <col min="20" max="20" width="6.875" style="101" customWidth="1"/>
    <col min="21" max="21" width="7.125" style="101" customWidth="1"/>
    <col min="22" max="26" width="6.875" style="101" customWidth="1"/>
    <col min="27" max="27" width="8" style="101" customWidth="1"/>
    <col min="28" max="28" width="6.875" style="101" customWidth="1"/>
    <col min="29" max="29" width="7.5" style="101" customWidth="1"/>
    <col min="30" max="33" width="6.875" style="101" customWidth="1"/>
    <col min="34" max="34" width="7.25" style="101" customWidth="1"/>
    <col min="35" max="35" width="7.75" style="101" customWidth="1"/>
    <col min="36" max="36" width="7" style="101" customWidth="1"/>
    <col min="37" max="47" width="6.875" style="101" customWidth="1"/>
    <col min="48" max="48" width="7.75" style="101" customWidth="1"/>
    <col min="49" max="49" width="7.375" style="101" customWidth="1"/>
    <col min="50" max="256" width="6.875" style="101" customWidth="1"/>
    <col min="257" max="16384" width="6.875" style="101"/>
  </cols>
  <sheetData>
    <row r="1" s="101" customFormat="1" ht="22" customHeight="1" spans="1:1">
      <c r="A1" s="141" t="s">
        <v>529</v>
      </c>
    </row>
    <row r="2" s="101" customFormat="1" ht="49.5" customHeight="1" spans="1:74">
      <c r="A2" s="103" t="s">
        <v>530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="101" customFormat="1" ht="17.25" customHeight="1" spans="74:74">
      <c r="BV3" s="114" t="s">
        <v>52</v>
      </c>
    </row>
    <row r="4" s="101" customFormat="1" ht="32.25" customHeight="1" spans="1:74">
      <c r="A4" s="104" t="s">
        <v>461</v>
      </c>
      <c r="B4" s="105" t="s">
        <v>462</v>
      </c>
      <c r="C4" s="106" t="s">
        <v>463</v>
      </c>
      <c r="D4" s="105"/>
      <c r="E4" s="105"/>
      <c r="F4" s="105"/>
      <c r="G4" s="105"/>
      <c r="H4" s="106" t="s">
        <v>464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 t="s">
        <v>465</v>
      </c>
      <c r="T4" s="105"/>
      <c r="U4" s="105"/>
      <c r="V4" s="105"/>
      <c r="W4" s="105"/>
      <c r="X4" s="105"/>
      <c r="Y4" s="105"/>
      <c r="Z4" s="105"/>
      <c r="AA4" s="106" t="s">
        <v>466</v>
      </c>
      <c r="AB4" s="105"/>
      <c r="AC4" s="105"/>
      <c r="AD4" s="105"/>
      <c r="AE4" s="105"/>
      <c r="AF4" s="105"/>
      <c r="AG4" s="105"/>
      <c r="AH4" s="106" t="s">
        <v>467</v>
      </c>
      <c r="AI4" s="105"/>
      <c r="AJ4" s="105"/>
      <c r="AK4" s="105"/>
      <c r="AL4" s="106" t="s">
        <v>468</v>
      </c>
      <c r="AM4" s="105"/>
      <c r="AN4" s="105"/>
      <c r="AO4" s="106" t="s">
        <v>469</v>
      </c>
      <c r="AP4" s="105"/>
      <c r="AQ4" s="105"/>
      <c r="AR4" s="105"/>
      <c r="AS4" s="106" t="s">
        <v>470</v>
      </c>
      <c r="AT4" s="105"/>
      <c r="AU4" s="105"/>
      <c r="AV4" s="106" t="s">
        <v>471</v>
      </c>
      <c r="AW4" s="105"/>
      <c r="AX4" s="105"/>
      <c r="AY4" s="105"/>
      <c r="AZ4" s="105"/>
      <c r="BA4" s="105"/>
      <c r="BB4" s="106" t="s">
        <v>472</v>
      </c>
      <c r="BC4" s="105"/>
      <c r="BD4" s="105"/>
      <c r="BE4" s="106" t="s">
        <v>473</v>
      </c>
      <c r="BF4" s="105"/>
      <c r="BG4" s="105"/>
      <c r="BH4" s="105"/>
      <c r="BI4" s="105"/>
      <c r="BJ4" s="106" t="s">
        <v>453</v>
      </c>
      <c r="BK4" s="105"/>
      <c r="BL4" s="105"/>
      <c r="BM4" s="106" t="s">
        <v>474</v>
      </c>
      <c r="BN4" s="105"/>
      <c r="BO4" s="105"/>
      <c r="BP4" s="105"/>
      <c r="BQ4" s="105"/>
      <c r="BR4" s="105" t="s">
        <v>450</v>
      </c>
      <c r="BS4" s="105"/>
      <c r="BT4" s="105"/>
      <c r="BU4" s="105"/>
      <c r="BV4" s="105"/>
    </row>
    <row r="5" s="101" customFormat="1" ht="32.25" customHeight="1" spans="1:74">
      <c r="A5" s="107"/>
      <c r="B5" s="108"/>
      <c r="C5" s="109" t="s">
        <v>475</v>
      </c>
      <c r="D5" s="110" t="s">
        <v>476</v>
      </c>
      <c r="E5" s="110" t="s">
        <v>477</v>
      </c>
      <c r="F5" s="110" t="s">
        <v>478</v>
      </c>
      <c r="G5" s="110" t="s">
        <v>479</v>
      </c>
      <c r="H5" s="110" t="s">
        <v>475</v>
      </c>
      <c r="I5" s="110" t="s">
        <v>480</v>
      </c>
      <c r="J5" s="110" t="s">
        <v>481</v>
      </c>
      <c r="K5" s="110" t="s">
        <v>482</v>
      </c>
      <c r="L5" s="110" t="s">
        <v>483</v>
      </c>
      <c r="M5" s="110" t="s">
        <v>484</v>
      </c>
      <c r="N5" s="110" t="s">
        <v>485</v>
      </c>
      <c r="O5" s="110" t="s">
        <v>486</v>
      </c>
      <c r="P5" s="110" t="s">
        <v>487</v>
      </c>
      <c r="Q5" s="110" t="s">
        <v>488</v>
      </c>
      <c r="R5" s="110" t="s">
        <v>489</v>
      </c>
      <c r="S5" s="110" t="s">
        <v>475</v>
      </c>
      <c r="T5" s="110" t="s">
        <v>490</v>
      </c>
      <c r="U5" s="110" t="s">
        <v>491</v>
      </c>
      <c r="V5" s="110" t="s">
        <v>492</v>
      </c>
      <c r="W5" s="110" t="s">
        <v>493</v>
      </c>
      <c r="X5" s="110" t="s">
        <v>494</v>
      </c>
      <c r="Y5" s="110" t="s">
        <v>495</v>
      </c>
      <c r="Z5" s="110" t="s">
        <v>496</v>
      </c>
      <c r="AA5" s="110" t="s">
        <v>475</v>
      </c>
      <c r="AB5" s="110" t="s">
        <v>490</v>
      </c>
      <c r="AC5" s="110" t="s">
        <v>491</v>
      </c>
      <c r="AD5" s="110" t="s">
        <v>492</v>
      </c>
      <c r="AE5" s="110" t="s">
        <v>494</v>
      </c>
      <c r="AF5" s="110" t="s">
        <v>495</v>
      </c>
      <c r="AG5" s="110" t="s">
        <v>496</v>
      </c>
      <c r="AH5" s="110" t="s">
        <v>475</v>
      </c>
      <c r="AI5" s="110" t="s">
        <v>497</v>
      </c>
      <c r="AJ5" s="110" t="s">
        <v>498</v>
      </c>
      <c r="AK5" s="110" t="s">
        <v>499</v>
      </c>
      <c r="AL5" s="110" t="s">
        <v>475</v>
      </c>
      <c r="AM5" s="110" t="s">
        <v>500</v>
      </c>
      <c r="AN5" s="110" t="s">
        <v>501</v>
      </c>
      <c r="AO5" s="110" t="s">
        <v>475</v>
      </c>
      <c r="AP5" s="110" t="s">
        <v>502</v>
      </c>
      <c r="AQ5" s="110" t="s">
        <v>503</v>
      </c>
      <c r="AR5" s="110" t="s">
        <v>504</v>
      </c>
      <c r="AS5" s="110" t="s">
        <v>475</v>
      </c>
      <c r="AT5" s="110" t="s">
        <v>505</v>
      </c>
      <c r="AU5" s="110" t="s">
        <v>506</v>
      </c>
      <c r="AV5" s="110" t="s">
        <v>475</v>
      </c>
      <c r="AW5" s="110" t="s">
        <v>507</v>
      </c>
      <c r="AX5" s="110" t="s">
        <v>508</v>
      </c>
      <c r="AY5" s="110" t="s">
        <v>509</v>
      </c>
      <c r="AZ5" s="110" t="s">
        <v>510</v>
      </c>
      <c r="BA5" s="110" t="s">
        <v>511</v>
      </c>
      <c r="BB5" s="110" t="s">
        <v>475</v>
      </c>
      <c r="BC5" s="110" t="s">
        <v>512</v>
      </c>
      <c r="BD5" s="110" t="s">
        <v>513</v>
      </c>
      <c r="BE5" s="110" t="s">
        <v>475</v>
      </c>
      <c r="BF5" s="110" t="s">
        <v>514</v>
      </c>
      <c r="BG5" s="110" t="s">
        <v>515</v>
      </c>
      <c r="BH5" s="110" t="s">
        <v>516</v>
      </c>
      <c r="BI5" s="110" t="s">
        <v>517</v>
      </c>
      <c r="BJ5" s="110" t="s">
        <v>475</v>
      </c>
      <c r="BK5" s="110" t="s">
        <v>518</v>
      </c>
      <c r="BL5" s="110" t="s">
        <v>519</v>
      </c>
      <c r="BM5" s="110" t="s">
        <v>475</v>
      </c>
      <c r="BN5" s="110" t="s">
        <v>520</v>
      </c>
      <c r="BO5" s="110" t="s">
        <v>521</v>
      </c>
      <c r="BP5" s="110" t="s">
        <v>522</v>
      </c>
      <c r="BQ5" s="110" t="s">
        <v>523</v>
      </c>
      <c r="BR5" s="113" t="s">
        <v>475</v>
      </c>
      <c r="BS5" s="113" t="s">
        <v>524</v>
      </c>
      <c r="BT5" s="113" t="s">
        <v>525</v>
      </c>
      <c r="BU5" s="113" t="s">
        <v>526</v>
      </c>
      <c r="BV5" s="113" t="s">
        <v>450</v>
      </c>
    </row>
    <row r="6" s="101" customFormat="1" ht="23.25" customHeight="1" spans="1:74">
      <c r="A6" s="111" t="s">
        <v>166</v>
      </c>
      <c r="B6" s="112">
        <f t="shared" ref="B6:BM6" si="0">SUM(B7:B28)</f>
        <v>146292</v>
      </c>
      <c r="C6" s="112">
        <f t="shared" si="0"/>
        <v>16723.968628</v>
      </c>
      <c r="D6" s="112">
        <f t="shared" si="0"/>
        <v>9435.9034</v>
      </c>
      <c r="E6" s="112">
        <f t="shared" si="0"/>
        <v>4339.621032</v>
      </c>
      <c r="F6" s="112">
        <f t="shared" si="0"/>
        <v>989.388536</v>
      </c>
      <c r="G6" s="112">
        <f t="shared" si="0"/>
        <v>1959.05566</v>
      </c>
      <c r="H6" s="112">
        <f t="shared" si="0"/>
        <v>10361.1591</v>
      </c>
      <c r="I6" s="112">
        <f t="shared" si="0"/>
        <v>4554.086948</v>
      </c>
      <c r="J6" s="112">
        <f t="shared" si="0"/>
        <v>183.099</v>
      </c>
      <c r="K6" s="112">
        <f t="shared" si="0"/>
        <v>132.973</v>
      </c>
      <c r="L6" s="112">
        <f t="shared" si="0"/>
        <v>154.8</v>
      </c>
      <c r="M6" s="112">
        <f t="shared" si="0"/>
        <v>2139.5945</v>
      </c>
      <c r="N6" s="112">
        <f t="shared" si="0"/>
        <v>96.4</v>
      </c>
      <c r="O6" s="112">
        <f t="shared" si="0"/>
        <v>0</v>
      </c>
      <c r="P6" s="112">
        <f t="shared" si="0"/>
        <v>169.25</v>
      </c>
      <c r="Q6" s="112">
        <f t="shared" si="0"/>
        <v>428.21</v>
      </c>
      <c r="R6" s="112">
        <f t="shared" si="0"/>
        <v>2502.745652</v>
      </c>
      <c r="S6" s="112">
        <f t="shared" si="0"/>
        <v>20288.7</v>
      </c>
      <c r="T6" s="112">
        <f t="shared" si="0"/>
        <v>157</v>
      </c>
      <c r="U6" s="112">
        <f t="shared" si="0"/>
        <v>19780.7</v>
      </c>
      <c r="V6" s="112">
        <f t="shared" si="0"/>
        <v>0</v>
      </c>
      <c r="W6" s="112">
        <f t="shared" si="0"/>
        <v>0</v>
      </c>
      <c r="X6" s="112">
        <f t="shared" si="0"/>
        <v>350.7</v>
      </c>
      <c r="Y6" s="112">
        <f t="shared" si="0"/>
        <v>0</v>
      </c>
      <c r="Z6" s="112">
        <f t="shared" si="0"/>
        <v>0.3</v>
      </c>
      <c r="AA6" s="112">
        <f t="shared" si="0"/>
        <v>14681</v>
      </c>
      <c r="AB6" s="112">
        <f t="shared" si="0"/>
        <v>1180</v>
      </c>
      <c r="AC6" s="112">
        <f t="shared" si="0"/>
        <v>13501</v>
      </c>
      <c r="AD6" s="112">
        <f t="shared" si="0"/>
        <v>0</v>
      </c>
      <c r="AE6" s="112">
        <f t="shared" si="0"/>
        <v>0</v>
      </c>
      <c r="AF6" s="112">
        <f t="shared" si="0"/>
        <v>0</v>
      </c>
      <c r="AG6" s="112">
        <f t="shared" si="0"/>
        <v>0</v>
      </c>
      <c r="AH6" s="112">
        <f t="shared" si="0"/>
        <v>46893.413789</v>
      </c>
      <c r="AI6" s="112">
        <f t="shared" si="0"/>
        <v>34339.813289</v>
      </c>
      <c r="AJ6" s="112">
        <f t="shared" si="0"/>
        <v>12553.6005</v>
      </c>
      <c r="AK6" s="112">
        <f t="shared" si="0"/>
        <v>0</v>
      </c>
      <c r="AL6" s="112">
        <f t="shared" si="0"/>
        <v>7793.524</v>
      </c>
      <c r="AM6" s="112">
        <f t="shared" si="0"/>
        <v>5166.524</v>
      </c>
      <c r="AN6" s="112">
        <f t="shared" si="0"/>
        <v>2627</v>
      </c>
      <c r="AO6" s="112">
        <f t="shared" si="0"/>
        <v>30</v>
      </c>
      <c r="AP6" s="112">
        <f t="shared" si="0"/>
        <v>30</v>
      </c>
      <c r="AQ6" s="112">
        <f t="shared" si="0"/>
        <v>0</v>
      </c>
      <c r="AR6" s="112">
        <f t="shared" si="0"/>
        <v>0</v>
      </c>
      <c r="AS6" s="112">
        <f t="shared" si="0"/>
        <v>0</v>
      </c>
      <c r="AT6" s="112">
        <f t="shared" si="0"/>
        <v>0</v>
      </c>
      <c r="AU6" s="112">
        <f t="shared" si="0"/>
        <v>0</v>
      </c>
      <c r="AV6" s="112">
        <f t="shared" si="0"/>
        <v>26252.456003</v>
      </c>
      <c r="AW6" s="112">
        <f t="shared" si="0"/>
        <v>18719.762565</v>
      </c>
      <c r="AX6" s="112">
        <f t="shared" si="0"/>
        <v>0</v>
      </c>
      <c r="AY6" s="112">
        <f t="shared" si="0"/>
        <v>0</v>
      </c>
      <c r="AZ6" s="112">
        <f t="shared" si="0"/>
        <v>1755.6365</v>
      </c>
      <c r="BA6" s="112">
        <f t="shared" si="0"/>
        <v>5777.056938</v>
      </c>
      <c r="BB6" s="112">
        <f t="shared" si="0"/>
        <v>1380.3612</v>
      </c>
      <c r="BC6" s="112">
        <f t="shared" si="0"/>
        <v>1380.3612</v>
      </c>
      <c r="BD6" s="112">
        <f t="shared" si="0"/>
        <v>0</v>
      </c>
      <c r="BE6" s="112">
        <f t="shared" si="0"/>
        <v>97</v>
      </c>
      <c r="BF6" s="112">
        <f t="shared" si="0"/>
        <v>97</v>
      </c>
      <c r="BG6" s="112">
        <f t="shared" si="0"/>
        <v>0</v>
      </c>
      <c r="BH6" s="112">
        <f t="shared" si="0"/>
        <v>0</v>
      </c>
      <c r="BI6" s="112">
        <f t="shared" si="0"/>
        <v>0</v>
      </c>
      <c r="BJ6" s="112">
        <f t="shared" si="0"/>
        <v>0</v>
      </c>
      <c r="BK6" s="112">
        <f t="shared" si="0"/>
        <v>0</v>
      </c>
      <c r="BL6" s="112">
        <f t="shared" si="0"/>
        <v>0</v>
      </c>
      <c r="BM6" s="112">
        <f t="shared" si="0"/>
        <v>0</v>
      </c>
      <c r="BN6" s="112">
        <f t="shared" ref="BN6:BV6" si="1">SUM(BN7:BN28)</f>
        <v>0</v>
      </c>
      <c r="BO6" s="112">
        <f t="shared" si="1"/>
        <v>0</v>
      </c>
      <c r="BP6" s="112">
        <f t="shared" si="1"/>
        <v>0</v>
      </c>
      <c r="BQ6" s="112">
        <f t="shared" si="1"/>
        <v>0</v>
      </c>
      <c r="BR6" s="112">
        <f t="shared" si="1"/>
        <v>1790</v>
      </c>
      <c r="BS6" s="112">
        <f t="shared" si="1"/>
        <v>0</v>
      </c>
      <c r="BT6" s="112">
        <f t="shared" si="1"/>
        <v>0</v>
      </c>
      <c r="BU6" s="112">
        <f t="shared" si="1"/>
        <v>0</v>
      </c>
      <c r="BV6" s="112">
        <f t="shared" si="1"/>
        <v>1790</v>
      </c>
    </row>
    <row r="7" s="101" customFormat="1" ht="23.25" customHeight="1" spans="1:74">
      <c r="A7" s="111" t="s">
        <v>167</v>
      </c>
      <c r="B7" s="112">
        <v>15718</v>
      </c>
      <c r="C7" s="112">
        <v>6172.564371</v>
      </c>
      <c r="D7" s="112">
        <v>5651.8669</v>
      </c>
      <c r="E7" s="112">
        <v>55.605811</v>
      </c>
      <c r="F7" s="112">
        <v>0</v>
      </c>
      <c r="G7" s="112">
        <v>465.09166</v>
      </c>
      <c r="H7" s="112">
        <v>4345.797</v>
      </c>
      <c r="I7" s="112">
        <v>2188.677</v>
      </c>
      <c r="J7" s="112">
        <v>150.799</v>
      </c>
      <c r="K7" s="112">
        <v>79.819</v>
      </c>
      <c r="L7" s="112">
        <v>9</v>
      </c>
      <c r="M7" s="112">
        <v>675.135</v>
      </c>
      <c r="N7" s="112">
        <v>76.39</v>
      </c>
      <c r="O7" s="112">
        <v>0</v>
      </c>
      <c r="P7" s="112">
        <v>109.08</v>
      </c>
      <c r="Q7" s="112">
        <v>212.56</v>
      </c>
      <c r="R7" s="112">
        <v>844.337</v>
      </c>
      <c r="S7" s="112">
        <v>45.2</v>
      </c>
      <c r="T7" s="112">
        <v>0</v>
      </c>
      <c r="U7" s="112">
        <v>0</v>
      </c>
      <c r="V7" s="112">
        <v>0</v>
      </c>
      <c r="W7" s="112">
        <v>0</v>
      </c>
      <c r="X7" s="112">
        <v>44.9</v>
      </c>
      <c r="Y7" s="112">
        <v>0</v>
      </c>
      <c r="Z7" s="112">
        <v>0.3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3866.489456</v>
      </c>
      <c r="AI7" s="112">
        <v>2403.717456</v>
      </c>
      <c r="AJ7" s="112">
        <v>1462.772</v>
      </c>
      <c r="AK7" s="112">
        <v>0</v>
      </c>
      <c r="AL7" s="112">
        <v>1.3</v>
      </c>
      <c r="AM7" s="112">
        <v>1.3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1287.19941</v>
      </c>
      <c r="AW7" s="112">
        <v>1158.01941</v>
      </c>
      <c r="AX7" s="112">
        <v>0</v>
      </c>
      <c r="AY7" s="112">
        <v>0</v>
      </c>
      <c r="AZ7" s="112">
        <v>7.8</v>
      </c>
      <c r="BA7" s="112">
        <v>121.38</v>
      </c>
      <c r="BB7" s="112">
        <v>0</v>
      </c>
      <c r="BC7" s="112">
        <v>0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12">
        <v>0</v>
      </c>
      <c r="BO7" s="112">
        <v>0</v>
      </c>
      <c r="BP7" s="112">
        <v>0</v>
      </c>
      <c r="BQ7" s="112">
        <v>0</v>
      </c>
      <c r="BR7" s="112">
        <v>0</v>
      </c>
      <c r="BS7" s="112">
        <v>0</v>
      </c>
      <c r="BT7" s="112">
        <v>0</v>
      </c>
      <c r="BU7" s="112">
        <v>0</v>
      </c>
      <c r="BV7" s="112">
        <v>0</v>
      </c>
    </row>
    <row r="8" s="101" customFormat="1" ht="23.25" customHeight="1" spans="1:74">
      <c r="A8" s="111" t="s">
        <v>222</v>
      </c>
      <c r="B8" s="112">
        <v>25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25.28</v>
      </c>
      <c r="AI8" s="112">
        <v>0</v>
      </c>
      <c r="AJ8" s="112">
        <v>25.28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12">
        <v>0</v>
      </c>
      <c r="BO8" s="112">
        <v>0</v>
      </c>
      <c r="BP8" s="112">
        <v>0</v>
      </c>
      <c r="BQ8" s="112">
        <v>0</v>
      </c>
      <c r="BR8" s="112">
        <v>0</v>
      </c>
      <c r="BS8" s="112">
        <v>0</v>
      </c>
      <c r="BT8" s="112">
        <v>0</v>
      </c>
      <c r="BU8" s="112">
        <v>0</v>
      </c>
      <c r="BV8" s="112">
        <v>0</v>
      </c>
    </row>
    <row r="9" s="101" customFormat="1" ht="23.25" customHeight="1" spans="1:74">
      <c r="A9" s="111" t="s">
        <v>226</v>
      </c>
      <c r="B9" s="112">
        <v>4501</v>
      </c>
      <c r="C9" s="112">
        <v>2513.48995</v>
      </c>
      <c r="D9" s="112">
        <v>1325.60495</v>
      </c>
      <c r="E9" s="112">
        <v>293.397</v>
      </c>
      <c r="F9" s="112">
        <v>0</v>
      </c>
      <c r="G9" s="112">
        <v>894.488</v>
      </c>
      <c r="H9" s="112">
        <v>1674.48</v>
      </c>
      <c r="I9" s="112">
        <v>598.68</v>
      </c>
      <c r="J9" s="112">
        <v>9.2</v>
      </c>
      <c r="K9" s="112">
        <v>3</v>
      </c>
      <c r="L9" s="112">
        <v>65.3</v>
      </c>
      <c r="M9" s="112">
        <v>169</v>
      </c>
      <c r="N9" s="112">
        <v>7.2</v>
      </c>
      <c r="O9" s="112">
        <v>0</v>
      </c>
      <c r="P9" s="112">
        <v>42.6</v>
      </c>
      <c r="Q9" s="112">
        <v>70.5</v>
      </c>
      <c r="R9" s="112">
        <v>709</v>
      </c>
      <c r="S9" s="112">
        <v>260</v>
      </c>
      <c r="T9" s="112">
        <v>0</v>
      </c>
      <c r="U9" s="112">
        <v>0</v>
      </c>
      <c r="V9" s="112">
        <v>0</v>
      </c>
      <c r="W9" s="112">
        <v>0</v>
      </c>
      <c r="X9" s="112">
        <v>260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46.761</v>
      </c>
      <c r="AI9" s="112">
        <v>44.061</v>
      </c>
      <c r="AJ9" s="112">
        <v>2.7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6.09</v>
      </c>
      <c r="AW9" s="112">
        <v>6.09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12">
        <v>0</v>
      </c>
      <c r="BO9" s="112">
        <v>0</v>
      </c>
      <c r="BP9" s="112">
        <v>0</v>
      </c>
      <c r="BQ9" s="112">
        <v>0</v>
      </c>
      <c r="BR9" s="112">
        <v>0</v>
      </c>
      <c r="BS9" s="112">
        <v>0</v>
      </c>
      <c r="BT9" s="112">
        <v>0</v>
      </c>
      <c r="BU9" s="112">
        <v>0</v>
      </c>
      <c r="BV9" s="112">
        <v>0</v>
      </c>
    </row>
    <row r="10" s="101" customFormat="1" ht="23.25" customHeight="1" spans="1:74">
      <c r="A10" s="111" t="s">
        <v>234</v>
      </c>
      <c r="B10" s="112">
        <v>19230</v>
      </c>
      <c r="C10" s="112">
        <v>244.72255</v>
      </c>
      <c r="D10" s="112">
        <v>242.80235</v>
      </c>
      <c r="E10" s="112">
        <v>1.9202</v>
      </c>
      <c r="F10" s="112">
        <v>0</v>
      </c>
      <c r="G10" s="112">
        <v>0</v>
      </c>
      <c r="H10" s="112">
        <v>140.8536</v>
      </c>
      <c r="I10" s="112">
        <v>27.58</v>
      </c>
      <c r="J10" s="112">
        <v>0</v>
      </c>
      <c r="K10" s="112">
        <v>23</v>
      </c>
      <c r="L10" s="112">
        <v>0</v>
      </c>
      <c r="M10" s="112">
        <v>1.5</v>
      </c>
      <c r="N10" s="112">
        <v>0</v>
      </c>
      <c r="O10" s="112">
        <v>0</v>
      </c>
      <c r="P10" s="112">
        <v>0</v>
      </c>
      <c r="Q10" s="112">
        <v>1.3</v>
      </c>
      <c r="R10" s="112">
        <v>87.4736</v>
      </c>
      <c r="S10" s="112">
        <v>122</v>
      </c>
      <c r="T10" s="112">
        <v>120</v>
      </c>
      <c r="U10" s="112">
        <v>0</v>
      </c>
      <c r="V10" s="112">
        <v>0</v>
      </c>
      <c r="W10" s="112">
        <v>0</v>
      </c>
      <c r="X10" s="112">
        <v>2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18063.6927</v>
      </c>
      <c r="AI10" s="112">
        <v>13138.5076</v>
      </c>
      <c r="AJ10" s="112">
        <v>4925.1851</v>
      </c>
      <c r="AK10" s="112">
        <v>0</v>
      </c>
      <c r="AL10" s="112">
        <v>277.434</v>
      </c>
      <c r="AM10" s="112">
        <v>277.434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381.057605</v>
      </c>
      <c r="AW10" s="112">
        <v>109.037605</v>
      </c>
      <c r="AX10" s="112">
        <v>0</v>
      </c>
      <c r="AY10" s="112">
        <v>0</v>
      </c>
      <c r="AZ10" s="112">
        <v>0</v>
      </c>
      <c r="BA10" s="112">
        <v>272.02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2">
        <v>0</v>
      </c>
      <c r="BQ10" s="112">
        <v>0</v>
      </c>
      <c r="BR10" s="112">
        <v>0</v>
      </c>
      <c r="BS10" s="112">
        <v>0</v>
      </c>
      <c r="BT10" s="112">
        <v>0</v>
      </c>
      <c r="BU10" s="112">
        <v>0</v>
      </c>
      <c r="BV10" s="112">
        <v>0</v>
      </c>
    </row>
    <row r="11" s="101" customFormat="1" ht="23.25" customHeight="1" spans="1:74">
      <c r="A11" s="111" t="s">
        <v>251</v>
      </c>
      <c r="B11" s="112">
        <v>86</v>
      </c>
      <c r="C11" s="112">
        <v>19.60375</v>
      </c>
      <c r="D11" s="112">
        <v>19.45925</v>
      </c>
      <c r="E11" s="112">
        <v>0.1445</v>
      </c>
      <c r="F11" s="112">
        <v>0</v>
      </c>
      <c r="G11" s="112">
        <v>0</v>
      </c>
      <c r="H11" s="112">
        <v>16.5</v>
      </c>
      <c r="I11" s="112">
        <v>9.696</v>
      </c>
      <c r="J11" s="112">
        <v>0</v>
      </c>
      <c r="K11" s="112">
        <v>2.654</v>
      </c>
      <c r="L11" s="112">
        <v>2.5</v>
      </c>
      <c r="M11" s="112">
        <v>1.3</v>
      </c>
      <c r="N11" s="112">
        <v>0.3</v>
      </c>
      <c r="O11" s="112">
        <v>0</v>
      </c>
      <c r="P11" s="112">
        <v>0</v>
      </c>
      <c r="Q11" s="112">
        <v>0.05</v>
      </c>
      <c r="R11" s="112">
        <v>0</v>
      </c>
      <c r="S11" s="112">
        <v>48.5</v>
      </c>
      <c r="T11" s="112">
        <v>37</v>
      </c>
      <c r="U11" s="112">
        <v>0</v>
      </c>
      <c r="V11" s="112">
        <v>0</v>
      </c>
      <c r="W11" s="112">
        <v>0</v>
      </c>
      <c r="X11" s="112">
        <v>11.5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0.978</v>
      </c>
      <c r="AW11" s="112">
        <v>0.978</v>
      </c>
      <c r="AX11" s="112">
        <v>0</v>
      </c>
      <c r="AY11" s="112">
        <v>0</v>
      </c>
      <c r="AZ11" s="112">
        <v>0</v>
      </c>
      <c r="BA11" s="112">
        <v>0</v>
      </c>
      <c r="BB11" s="112">
        <v>0</v>
      </c>
      <c r="BC11" s="112">
        <v>0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2">
        <v>0</v>
      </c>
      <c r="BQ11" s="112">
        <v>0</v>
      </c>
      <c r="BR11" s="112">
        <v>0</v>
      </c>
      <c r="BS11" s="112">
        <v>0</v>
      </c>
      <c r="BT11" s="112">
        <v>0</v>
      </c>
      <c r="BU11" s="112">
        <v>0</v>
      </c>
      <c r="BV11" s="112">
        <v>0</v>
      </c>
    </row>
    <row r="12" s="101" customFormat="1" ht="23.25" customHeight="1" spans="1:74">
      <c r="A12" s="111" t="s">
        <v>255</v>
      </c>
      <c r="B12" s="112">
        <v>1325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5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5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1225.04425</v>
      </c>
      <c r="AI12" s="112">
        <v>468.84425</v>
      </c>
      <c r="AJ12" s="112">
        <v>756.2</v>
      </c>
      <c r="AK12" s="112">
        <v>0</v>
      </c>
      <c r="AL12" s="112">
        <v>19</v>
      </c>
      <c r="AM12" s="112">
        <v>19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75.7018</v>
      </c>
      <c r="AW12" s="112">
        <v>15.869</v>
      </c>
      <c r="AX12" s="112">
        <v>0</v>
      </c>
      <c r="AY12" s="112">
        <v>0</v>
      </c>
      <c r="AZ12" s="112">
        <v>0</v>
      </c>
      <c r="BA12" s="112">
        <v>59.8328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2">
        <v>0</v>
      </c>
      <c r="BQ12" s="112">
        <v>0</v>
      </c>
      <c r="BR12" s="112">
        <v>0</v>
      </c>
      <c r="BS12" s="112">
        <v>0</v>
      </c>
      <c r="BT12" s="112">
        <v>0</v>
      </c>
      <c r="BU12" s="112">
        <v>0</v>
      </c>
      <c r="BV12" s="112">
        <v>0</v>
      </c>
    </row>
    <row r="13" s="101" customFormat="1" ht="23.25" customHeight="1" spans="1:74">
      <c r="A13" s="111" t="s">
        <v>269</v>
      </c>
      <c r="B13" s="112">
        <v>29159</v>
      </c>
      <c r="C13" s="112">
        <v>4177.288394</v>
      </c>
      <c r="D13" s="112">
        <v>453.0003</v>
      </c>
      <c r="E13" s="112">
        <v>3136.812094</v>
      </c>
      <c r="F13" s="112">
        <v>0</v>
      </c>
      <c r="G13" s="112">
        <v>587.476</v>
      </c>
      <c r="H13" s="112">
        <v>664.282</v>
      </c>
      <c r="I13" s="112">
        <v>409.494948</v>
      </c>
      <c r="J13" s="112">
        <v>2.2</v>
      </c>
      <c r="K13" s="112">
        <v>4.6</v>
      </c>
      <c r="L13" s="112">
        <v>5</v>
      </c>
      <c r="M13" s="112">
        <v>125.692</v>
      </c>
      <c r="N13" s="112">
        <v>1.2</v>
      </c>
      <c r="O13" s="112">
        <v>0</v>
      </c>
      <c r="P13" s="112">
        <v>2</v>
      </c>
      <c r="Q13" s="112">
        <v>6</v>
      </c>
      <c r="R13" s="112">
        <v>108.095052</v>
      </c>
      <c r="S13" s="112">
        <v>6.5</v>
      </c>
      <c r="T13" s="112">
        <v>0</v>
      </c>
      <c r="U13" s="112">
        <v>2.7</v>
      </c>
      <c r="V13" s="112">
        <v>0</v>
      </c>
      <c r="W13" s="112">
        <v>0</v>
      </c>
      <c r="X13" s="112">
        <v>3.8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7550.790311</v>
      </c>
      <c r="AI13" s="112">
        <v>7501.090311</v>
      </c>
      <c r="AJ13" s="112">
        <v>49.7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16041.9846</v>
      </c>
      <c r="AW13" s="112">
        <v>13767.2674</v>
      </c>
      <c r="AX13" s="112">
        <v>0</v>
      </c>
      <c r="AY13" s="112">
        <v>0</v>
      </c>
      <c r="AZ13" s="112">
        <v>1596.4343</v>
      </c>
      <c r="BA13" s="112">
        <v>678.2829</v>
      </c>
      <c r="BB13" s="112">
        <v>718.3516</v>
      </c>
      <c r="BC13" s="112">
        <v>718.3516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0</v>
      </c>
    </row>
    <row r="14" s="101" customFormat="1" ht="23.25" customHeight="1" spans="1:74">
      <c r="A14" s="111" t="s">
        <v>312</v>
      </c>
      <c r="B14" s="112">
        <v>10906</v>
      </c>
      <c r="C14" s="112">
        <v>1146.348827</v>
      </c>
      <c r="D14" s="112">
        <v>305.85</v>
      </c>
      <c r="E14" s="112">
        <v>840.498827</v>
      </c>
      <c r="F14" s="112">
        <v>0</v>
      </c>
      <c r="G14" s="112">
        <v>0</v>
      </c>
      <c r="H14" s="112">
        <v>1155.22</v>
      </c>
      <c r="I14" s="112">
        <v>836.84</v>
      </c>
      <c r="J14" s="112">
        <v>9</v>
      </c>
      <c r="K14" s="112">
        <v>2</v>
      </c>
      <c r="L14" s="112">
        <v>59</v>
      </c>
      <c r="M14" s="112">
        <v>192.18</v>
      </c>
      <c r="N14" s="112">
        <v>1.2</v>
      </c>
      <c r="O14" s="112">
        <v>0</v>
      </c>
      <c r="P14" s="112">
        <v>4</v>
      </c>
      <c r="Q14" s="112">
        <v>0</v>
      </c>
      <c r="R14" s="112">
        <v>51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4914.8121</v>
      </c>
      <c r="AI14" s="112">
        <v>3755.2107</v>
      </c>
      <c r="AJ14" s="112">
        <v>1159.6014</v>
      </c>
      <c r="AK14" s="112">
        <v>0</v>
      </c>
      <c r="AL14" s="112">
        <v>80</v>
      </c>
      <c r="AM14" s="112">
        <v>80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2947.2329</v>
      </c>
      <c r="AW14" s="112">
        <v>2301.8039</v>
      </c>
      <c r="AX14" s="112">
        <v>0</v>
      </c>
      <c r="AY14" s="112">
        <v>0</v>
      </c>
      <c r="AZ14" s="112">
        <v>0</v>
      </c>
      <c r="BA14" s="112">
        <v>645.429</v>
      </c>
      <c r="BB14" s="112">
        <v>662.0096</v>
      </c>
      <c r="BC14" s="112">
        <v>662.0096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0</v>
      </c>
    </row>
    <row r="15" s="101" customFormat="1" ht="23.25" customHeight="1" spans="1:74">
      <c r="A15" s="111" t="s">
        <v>347</v>
      </c>
      <c r="B15" s="112">
        <v>1794</v>
      </c>
      <c r="C15" s="112">
        <v>14.3997</v>
      </c>
      <c r="D15" s="112">
        <v>14.2643</v>
      </c>
      <c r="E15" s="112">
        <v>0.1354</v>
      </c>
      <c r="F15" s="112">
        <v>0</v>
      </c>
      <c r="G15" s="112">
        <v>0</v>
      </c>
      <c r="H15" s="112">
        <v>126.1</v>
      </c>
      <c r="I15" s="112">
        <v>3</v>
      </c>
      <c r="J15" s="112">
        <v>0.3</v>
      </c>
      <c r="K15" s="112">
        <v>0.2</v>
      </c>
      <c r="L15" s="112">
        <v>0</v>
      </c>
      <c r="M15" s="112">
        <v>50</v>
      </c>
      <c r="N15" s="112">
        <v>0.6</v>
      </c>
      <c r="O15" s="112">
        <v>0</v>
      </c>
      <c r="P15" s="112">
        <v>0</v>
      </c>
      <c r="Q15" s="112">
        <v>0</v>
      </c>
      <c r="R15" s="112">
        <v>72</v>
      </c>
      <c r="S15" s="112">
        <v>910</v>
      </c>
      <c r="T15" s="112">
        <v>0</v>
      </c>
      <c r="U15" s="112">
        <v>910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58.5563</v>
      </c>
      <c r="AI15" s="112">
        <v>53.5563</v>
      </c>
      <c r="AJ15" s="112">
        <v>5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685.00525</v>
      </c>
      <c r="AW15" s="112">
        <v>5.00525</v>
      </c>
      <c r="AX15" s="112">
        <v>0</v>
      </c>
      <c r="AY15" s="112">
        <v>0</v>
      </c>
      <c r="AZ15" s="112">
        <v>0</v>
      </c>
      <c r="BA15" s="112">
        <v>680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12">
        <v>0</v>
      </c>
      <c r="BO15" s="112">
        <v>0</v>
      </c>
      <c r="BP15" s="112">
        <v>0</v>
      </c>
      <c r="BQ15" s="112">
        <v>0</v>
      </c>
      <c r="BR15" s="112">
        <v>0</v>
      </c>
      <c r="BS15" s="112">
        <v>0</v>
      </c>
      <c r="BT15" s="112">
        <v>0</v>
      </c>
      <c r="BU15" s="112">
        <v>0</v>
      </c>
      <c r="BV15" s="112">
        <v>0</v>
      </c>
    </row>
    <row r="16" s="101" customFormat="1" ht="23.25" customHeight="1" spans="1:74">
      <c r="A16" s="111" t="s">
        <v>360</v>
      </c>
      <c r="B16" s="112">
        <v>1792</v>
      </c>
      <c r="C16" s="112">
        <v>169.2072</v>
      </c>
      <c r="D16" s="112">
        <v>155.9953</v>
      </c>
      <c r="E16" s="112">
        <v>1.2119</v>
      </c>
      <c r="F16" s="112">
        <v>0</v>
      </c>
      <c r="G16" s="112">
        <v>12</v>
      </c>
      <c r="H16" s="112">
        <v>72.36</v>
      </c>
      <c r="I16" s="112">
        <v>40.76</v>
      </c>
      <c r="J16" s="112">
        <v>0.2</v>
      </c>
      <c r="K16" s="112">
        <v>0.3</v>
      </c>
      <c r="L16" s="112">
        <v>0</v>
      </c>
      <c r="M16" s="112">
        <v>0.8</v>
      </c>
      <c r="N16" s="112">
        <v>0.3</v>
      </c>
      <c r="O16" s="112">
        <v>0</v>
      </c>
      <c r="P16" s="112">
        <v>0</v>
      </c>
      <c r="Q16" s="112">
        <v>30</v>
      </c>
      <c r="R16" s="112">
        <v>0</v>
      </c>
      <c r="S16" s="112">
        <v>256</v>
      </c>
      <c r="T16" s="112">
        <v>0</v>
      </c>
      <c r="U16" s="112">
        <v>256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1130.430204</v>
      </c>
      <c r="AI16" s="112">
        <v>927.490204</v>
      </c>
      <c r="AJ16" s="112">
        <v>202.94</v>
      </c>
      <c r="AK16" s="112">
        <v>0</v>
      </c>
      <c r="AL16" s="112">
        <v>2</v>
      </c>
      <c r="AM16" s="112">
        <v>2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161.7177</v>
      </c>
      <c r="AW16" s="112">
        <v>10.3155</v>
      </c>
      <c r="AX16" s="112">
        <v>0</v>
      </c>
      <c r="AY16" s="112">
        <v>0</v>
      </c>
      <c r="AZ16" s="112">
        <v>151.4022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12">
        <v>0</v>
      </c>
      <c r="BO16" s="112">
        <v>0</v>
      </c>
      <c r="BP16" s="112">
        <v>0</v>
      </c>
      <c r="BQ16" s="112">
        <v>0</v>
      </c>
      <c r="BR16" s="112">
        <v>0</v>
      </c>
      <c r="BS16" s="112">
        <v>0</v>
      </c>
      <c r="BT16" s="112">
        <v>0</v>
      </c>
      <c r="BU16" s="112">
        <v>0</v>
      </c>
      <c r="BV16" s="112">
        <v>0</v>
      </c>
    </row>
    <row r="17" s="101" customFormat="1" ht="23.25" customHeight="1" spans="1:74">
      <c r="A17" s="111" t="s">
        <v>370</v>
      </c>
      <c r="B17" s="112">
        <v>27959</v>
      </c>
      <c r="C17" s="112">
        <v>840.0671</v>
      </c>
      <c r="D17" s="112">
        <v>833.5579</v>
      </c>
      <c r="E17" s="112">
        <v>6.5092</v>
      </c>
      <c r="F17" s="112">
        <v>0</v>
      </c>
      <c r="G17" s="112">
        <v>0</v>
      </c>
      <c r="H17" s="112">
        <v>1359.6575</v>
      </c>
      <c r="I17" s="112">
        <v>279.52</v>
      </c>
      <c r="J17" s="112">
        <v>7.6</v>
      </c>
      <c r="K17" s="112">
        <v>6.6</v>
      </c>
      <c r="L17" s="112">
        <v>14</v>
      </c>
      <c r="M17" s="112">
        <v>774.9175</v>
      </c>
      <c r="N17" s="112">
        <v>5.51</v>
      </c>
      <c r="O17" s="112">
        <v>0</v>
      </c>
      <c r="P17" s="112">
        <v>9.57</v>
      </c>
      <c r="Q17" s="112">
        <v>103.3</v>
      </c>
      <c r="R17" s="112">
        <v>158.64</v>
      </c>
      <c r="S17" s="112">
        <v>2393.5</v>
      </c>
      <c r="T17" s="112">
        <v>0</v>
      </c>
      <c r="U17" s="112">
        <v>2380</v>
      </c>
      <c r="V17" s="112">
        <v>0</v>
      </c>
      <c r="W17" s="112">
        <v>0</v>
      </c>
      <c r="X17" s="112">
        <v>13.5</v>
      </c>
      <c r="Y17" s="112">
        <v>0</v>
      </c>
      <c r="Z17" s="112">
        <v>0</v>
      </c>
      <c r="AA17" s="112">
        <v>13501</v>
      </c>
      <c r="AB17" s="112">
        <v>0</v>
      </c>
      <c r="AC17" s="112">
        <v>13501</v>
      </c>
      <c r="AD17" s="112">
        <v>0</v>
      </c>
      <c r="AE17" s="112">
        <v>0</v>
      </c>
      <c r="AF17" s="112">
        <v>0</v>
      </c>
      <c r="AG17" s="112">
        <v>0</v>
      </c>
      <c r="AH17" s="112">
        <v>1026.32889</v>
      </c>
      <c r="AI17" s="112">
        <v>876.78889</v>
      </c>
      <c r="AJ17" s="112">
        <v>149.54</v>
      </c>
      <c r="AK17" s="112">
        <v>0</v>
      </c>
      <c r="AL17" s="112">
        <v>5220.45</v>
      </c>
      <c r="AM17" s="112">
        <v>2693.45</v>
      </c>
      <c r="AN17" s="112">
        <v>2527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1828.349938</v>
      </c>
      <c r="AW17" s="112">
        <v>30.9165</v>
      </c>
      <c r="AX17" s="112">
        <v>0</v>
      </c>
      <c r="AY17" s="112">
        <v>0</v>
      </c>
      <c r="AZ17" s="112">
        <v>0</v>
      </c>
      <c r="BA17" s="112">
        <v>1797.433438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12">
        <v>0</v>
      </c>
      <c r="BO17" s="112">
        <v>0</v>
      </c>
      <c r="BP17" s="112">
        <v>0</v>
      </c>
      <c r="BQ17" s="112">
        <v>0</v>
      </c>
      <c r="BR17" s="112">
        <v>1790</v>
      </c>
      <c r="BS17" s="112">
        <v>0</v>
      </c>
      <c r="BT17" s="112">
        <v>0</v>
      </c>
      <c r="BU17" s="112">
        <v>0</v>
      </c>
      <c r="BV17" s="112">
        <v>1790</v>
      </c>
    </row>
    <row r="18" s="101" customFormat="1" ht="23.25" customHeight="1" spans="1:74">
      <c r="A18" s="111" t="s">
        <v>402</v>
      </c>
      <c r="B18" s="112">
        <v>932</v>
      </c>
      <c r="C18" s="112">
        <v>58.62405</v>
      </c>
      <c r="D18" s="112">
        <v>58.17365</v>
      </c>
      <c r="E18" s="112">
        <v>0.4504</v>
      </c>
      <c r="F18" s="112">
        <v>0</v>
      </c>
      <c r="G18" s="112">
        <v>0</v>
      </c>
      <c r="H18" s="112">
        <v>10.28</v>
      </c>
      <c r="I18" s="112">
        <v>8.48</v>
      </c>
      <c r="J18" s="112">
        <v>0</v>
      </c>
      <c r="K18" s="112">
        <v>0.2</v>
      </c>
      <c r="L18" s="112">
        <v>0</v>
      </c>
      <c r="M18" s="112">
        <v>0.4</v>
      </c>
      <c r="N18" s="112">
        <v>0.7</v>
      </c>
      <c r="O18" s="112">
        <v>0</v>
      </c>
      <c r="P18" s="112">
        <v>0</v>
      </c>
      <c r="Q18" s="112">
        <v>0.5</v>
      </c>
      <c r="R18" s="112">
        <v>0</v>
      </c>
      <c r="S18" s="112">
        <v>272</v>
      </c>
      <c r="T18" s="112">
        <v>0</v>
      </c>
      <c r="U18" s="112">
        <v>272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586.21155</v>
      </c>
      <c r="AI18" s="112">
        <v>251.02955</v>
      </c>
      <c r="AJ18" s="112">
        <v>335.182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4.944</v>
      </c>
      <c r="AW18" s="112">
        <v>4.944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112">
        <v>0</v>
      </c>
      <c r="BO18" s="112">
        <v>0</v>
      </c>
      <c r="BP18" s="112">
        <v>0</v>
      </c>
      <c r="BQ18" s="112">
        <v>0</v>
      </c>
      <c r="BR18" s="112">
        <v>0</v>
      </c>
      <c r="BS18" s="112">
        <v>0</v>
      </c>
      <c r="BT18" s="112">
        <v>0</v>
      </c>
      <c r="BU18" s="112">
        <v>0</v>
      </c>
      <c r="BV18" s="112">
        <v>0</v>
      </c>
    </row>
    <row r="19" s="101" customFormat="1" ht="23.25" customHeight="1" spans="1:74">
      <c r="A19" s="111" t="s">
        <v>407</v>
      </c>
      <c r="B19" s="112">
        <v>340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>
        <v>310</v>
      </c>
      <c r="T19" s="112"/>
      <c r="U19" s="112">
        <v>310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30</v>
      </c>
      <c r="AP19" s="112">
        <v>30</v>
      </c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</row>
    <row r="20" s="101" customFormat="1" ht="23.25" customHeight="1" spans="1:74">
      <c r="A20" s="111" t="s">
        <v>412</v>
      </c>
      <c r="B20" s="112">
        <v>475</v>
      </c>
      <c r="C20" s="112">
        <v>47.83575</v>
      </c>
      <c r="D20" s="112">
        <v>47.44205</v>
      </c>
      <c r="E20" s="112">
        <v>0.3937</v>
      </c>
      <c r="F20" s="112">
        <v>0</v>
      </c>
      <c r="G20" s="112">
        <v>0</v>
      </c>
      <c r="H20" s="112">
        <v>8.3</v>
      </c>
      <c r="I20" s="112">
        <v>7.03</v>
      </c>
      <c r="J20" s="112">
        <v>0</v>
      </c>
      <c r="K20" s="112">
        <v>0.1</v>
      </c>
      <c r="L20" s="112">
        <v>0</v>
      </c>
      <c r="M20" s="112">
        <v>0.67</v>
      </c>
      <c r="N20" s="112">
        <v>0.5</v>
      </c>
      <c r="O20" s="112">
        <v>0</v>
      </c>
      <c r="P20" s="112">
        <v>0</v>
      </c>
      <c r="Q20" s="112">
        <v>0</v>
      </c>
      <c r="R20" s="112">
        <v>0</v>
      </c>
      <c r="S20" s="112">
        <v>50</v>
      </c>
      <c r="T20" s="112">
        <v>0</v>
      </c>
      <c r="U20" s="112">
        <v>50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366</v>
      </c>
      <c r="AM20" s="112">
        <v>366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2.88</v>
      </c>
      <c r="AW20" s="112">
        <v>2.88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2">
        <v>0</v>
      </c>
      <c r="BQ20" s="112">
        <v>0</v>
      </c>
      <c r="BR20" s="112">
        <v>0</v>
      </c>
      <c r="BS20" s="112">
        <v>0</v>
      </c>
      <c r="BT20" s="112">
        <v>0</v>
      </c>
      <c r="BU20" s="112">
        <v>0</v>
      </c>
      <c r="BV20" s="112">
        <v>0</v>
      </c>
    </row>
    <row r="21" s="101" customFormat="1" ht="23.25" customHeight="1" spans="1:74">
      <c r="A21" s="111" t="s">
        <v>415</v>
      </c>
      <c r="B21" s="112">
        <v>15400</v>
      </c>
      <c r="C21" s="112">
        <v>161.4463</v>
      </c>
      <c r="D21" s="112">
        <v>160.1933</v>
      </c>
      <c r="E21" s="112">
        <v>1.253</v>
      </c>
      <c r="F21" s="112">
        <v>0</v>
      </c>
      <c r="G21" s="112">
        <v>0</v>
      </c>
      <c r="H21" s="112">
        <v>235.86</v>
      </c>
      <c r="I21" s="112">
        <v>46.56</v>
      </c>
      <c r="J21" s="112">
        <v>0.8</v>
      </c>
      <c r="K21" s="112">
        <v>0.5</v>
      </c>
      <c r="L21" s="112">
        <v>0</v>
      </c>
      <c r="M21" s="112">
        <v>128</v>
      </c>
      <c r="N21" s="112">
        <v>2</v>
      </c>
      <c r="O21" s="112">
        <v>0</v>
      </c>
      <c r="P21" s="112">
        <v>0</v>
      </c>
      <c r="Q21" s="112">
        <v>0</v>
      </c>
      <c r="R21" s="112">
        <v>58</v>
      </c>
      <c r="S21" s="112">
        <v>15000</v>
      </c>
      <c r="T21" s="112">
        <v>0</v>
      </c>
      <c r="U21" s="112">
        <v>15000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3.024</v>
      </c>
      <c r="AW21" s="112">
        <v>3.024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2">
        <v>0</v>
      </c>
      <c r="BS21" s="112">
        <v>0</v>
      </c>
      <c r="BT21" s="112">
        <v>0</v>
      </c>
      <c r="BU21" s="112">
        <v>0</v>
      </c>
      <c r="BV21" s="112">
        <v>0</v>
      </c>
    </row>
    <row r="22" s="101" customFormat="1" ht="23.25" customHeight="1" spans="1:74">
      <c r="A22" s="111" t="s">
        <v>424</v>
      </c>
      <c r="B22" s="112">
        <v>5329</v>
      </c>
      <c r="C22" s="112">
        <v>989.388536</v>
      </c>
      <c r="D22" s="112">
        <v>0</v>
      </c>
      <c r="E22" s="112">
        <v>0</v>
      </c>
      <c r="F22" s="112">
        <v>989.388536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600</v>
      </c>
      <c r="T22" s="112">
        <v>0</v>
      </c>
      <c r="U22" s="112">
        <v>600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1180</v>
      </c>
      <c r="AB22" s="112">
        <v>1180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1919.517028</v>
      </c>
      <c r="AI22" s="112">
        <v>1919.517028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640</v>
      </c>
      <c r="AW22" s="112">
        <v>0</v>
      </c>
      <c r="AX22" s="112">
        <v>0</v>
      </c>
      <c r="AY22" s="112">
        <v>0</v>
      </c>
      <c r="AZ22" s="112">
        <v>0</v>
      </c>
      <c r="BA22" s="112">
        <v>640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2">
        <v>0</v>
      </c>
      <c r="BQ22" s="112">
        <v>0</v>
      </c>
      <c r="BR22" s="112">
        <v>0</v>
      </c>
      <c r="BS22" s="112">
        <v>0</v>
      </c>
      <c r="BT22" s="112">
        <v>0</v>
      </c>
      <c r="BU22" s="112">
        <v>0</v>
      </c>
      <c r="BV22" s="112">
        <v>0</v>
      </c>
    </row>
    <row r="23" s="101" customFormat="1" ht="23.25" customHeight="1" spans="1:74">
      <c r="A23" s="111" t="s">
        <v>432</v>
      </c>
      <c r="B23" s="112">
        <v>182</v>
      </c>
      <c r="C23" s="112">
        <v>68.54305</v>
      </c>
      <c r="D23" s="112">
        <v>67.99455</v>
      </c>
      <c r="E23" s="112">
        <v>0.5485</v>
      </c>
      <c r="F23" s="112">
        <v>0</v>
      </c>
      <c r="G23" s="112">
        <v>0</v>
      </c>
      <c r="H23" s="112">
        <v>99.03</v>
      </c>
      <c r="I23" s="112">
        <v>27.03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72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14.4372</v>
      </c>
      <c r="AW23" s="112">
        <v>1.692</v>
      </c>
      <c r="AX23" s="112">
        <v>0</v>
      </c>
      <c r="AY23" s="112">
        <v>0</v>
      </c>
      <c r="AZ23" s="112">
        <v>0</v>
      </c>
      <c r="BA23" s="112">
        <v>12.7452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2">
        <v>0</v>
      </c>
      <c r="BQ23" s="112">
        <v>0</v>
      </c>
      <c r="BR23" s="112">
        <v>0</v>
      </c>
      <c r="BS23" s="112">
        <v>0</v>
      </c>
      <c r="BT23" s="112">
        <v>0</v>
      </c>
      <c r="BU23" s="112">
        <v>0</v>
      </c>
      <c r="BV23" s="112">
        <v>0</v>
      </c>
    </row>
    <row r="24" s="101" customFormat="1" ht="23.25" customHeight="1" spans="1:74">
      <c r="A24" s="111" t="s">
        <v>437</v>
      </c>
      <c r="B24" s="112">
        <v>937</v>
      </c>
      <c r="C24" s="112">
        <v>100.4391</v>
      </c>
      <c r="D24" s="112">
        <v>99.6986</v>
      </c>
      <c r="E24" s="112">
        <v>0.7405</v>
      </c>
      <c r="F24" s="112">
        <v>0</v>
      </c>
      <c r="G24" s="112">
        <v>0</v>
      </c>
      <c r="H24" s="112">
        <v>447.439</v>
      </c>
      <c r="I24" s="112">
        <v>70.739</v>
      </c>
      <c r="J24" s="112">
        <v>3</v>
      </c>
      <c r="K24" s="112">
        <v>10</v>
      </c>
      <c r="L24" s="112">
        <v>0</v>
      </c>
      <c r="M24" s="112">
        <v>20</v>
      </c>
      <c r="N24" s="112">
        <v>0.5</v>
      </c>
      <c r="O24" s="112">
        <v>0</v>
      </c>
      <c r="P24" s="112">
        <v>2</v>
      </c>
      <c r="Q24" s="112">
        <v>4</v>
      </c>
      <c r="R24" s="112">
        <v>337.2</v>
      </c>
      <c r="S24" s="112">
        <v>15</v>
      </c>
      <c r="T24" s="112">
        <v>0</v>
      </c>
      <c r="U24" s="112">
        <v>0</v>
      </c>
      <c r="V24" s="112">
        <v>0</v>
      </c>
      <c r="W24" s="112">
        <v>0</v>
      </c>
      <c r="X24" s="112">
        <v>15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202</v>
      </c>
      <c r="AI24" s="112">
        <v>0</v>
      </c>
      <c r="AJ24" s="112">
        <v>202</v>
      </c>
      <c r="AK24" s="112">
        <v>0</v>
      </c>
      <c r="AL24" s="112">
        <v>100</v>
      </c>
      <c r="AM24" s="112">
        <v>0</v>
      </c>
      <c r="AN24" s="112">
        <v>100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71.8536</v>
      </c>
      <c r="AW24" s="112">
        <v>1.92</v>
      </c>
      <c r="AX24" s="112">
        <v>0</v>
      </c>
      <c r="AY24" s="112">
        <v>0</v>
      </c>
      <c r="AZ24" s="112">
        <v>0</v>
      </c>
      <c r="BA24" s="112">
        <v>69.9336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  <c r="BN24" s="112">
        <v>0</v>
      </c>
      <c r="BO24" s="112">
        <v>0</v>
      </c>
      <c r="BP24" s="112">
        <v>0</v>
      </c>
      <c r="BQ24" s="112">
        <v>0</v>
      </c>
      <c r="BR24" s="112">
        <v>0</v>
      </c>
      <c r="BS24" s="112">
        <v>0</v>
      </c>
      <c r="BT24" s="112">
        <v>0</v>
      </c>
      <c r="BU24" s="112">
        <v>0</v>
      </c>
      <c r="BV24" s="112">
        <v>0</v>
      </c>
    </row>
    <row r="25" s="101" customFormat="1" ht="23.25" customHeight="1" spans="1:74">
      <c r="A25" s="111" t="s">
        <v>447</v>
      </c>
      <c r="B25" s="112">
        <v>1600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1600</v>
      </c>
      <c r="AI25" s="112">
        <v>0</v>
      </c>
      <c r="AJ25" s="112">
        <v>1600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112">
        <v>0</v>
      </c>
      <c r="BO25" s="112">
        <v>0</v>
      </c>
      <c r="BP25" s="112">
        <v>0</v>
      </c>
      <c r="BQ25" s="112">
        <v>0</v>
      </c>
      <c r="BR25" s="112">
        <v>0</v>
      </c>
      <c r="BS25" s="112">
        <v>0</v>
      </c>
      <c r="BT25" s="112">
        <v>0</v>
      </c>
      <c r="BU25" s="112">
        <v>0</v>
      </c>
      <c r="BV25" s="112">
        <v>0</v>
      </c>
    </row>
    <row r="26" s="101" customFormat="1" ht="23.25" customHeight="1" spans="1:74">
      <c r="A26" s="111" t="s">
        <v>450</v>
      </c>
      <c r="B26" s="112">
        <v>6778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4677.5</v>
      </c>
      <c r="AI26" s="112">
        <v>3000</v>
      </c>
      <c r="AJ26" s="112">
        <v>1677.5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2100</v>
      </c>
      <c r="AW26" s="112">
        <v>1300</v>
      </c>
      <c r="AX26" s="112">
        <v>0</v>
      </c>
      <c r="AY26" s="112">
        <v>0</v>
      </c>
      <c r="AZ26" s="112">
        <v>0</v>
      </c>
      <c r="BA26" s="112">
        <v>800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  <c r="BN26" s="112">
        <v>0</v>
      </c>
      <c r="BO26" s="112">
        <v>0</v>
      </c>
      <c r="BP26" s="112">
        <v>0</v>
      </c>
      <c r="BQ26" s="112">
        <v>0</v>
      </c>
      <c r="BR26" s="112">
        <v>0</v>
      </c>
      <c r="BS26" s="112">
        <v>0</v>
      </c>
      <c r="BT26" s="112">
        <v>0</v>
      </c>
      <c r="BU26" s="112">
        <v>0</v>
      </c>
      <c r="BV26" s="112">
        <v>0</v>
      </c>
    </row>
    <row r="27" s="101" customFormat="1" ht="23.25" customHeight="1" spans="1:74">
      <c r="A27" s="111" t="s">
        <v>453</v>
      </c>
      <c r="B27" s="112">
        <v>1727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1727.34</v>
      </c>
      <c r="AM27" s="112">
        <v>1727.34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0</v>
      </c>
      <c r="BP27" s="112">
        <v>0</v>
      </c>
      <c r="BQ27" s="112">
        <v>0</v>
      </c>
      <c r="BR27" s="112">
        <v>0</v>
      </c>
      <c r="BS27" s="112">
        <v>0</v>
      </c>
      <c r="BT27" s="112">
        <v>0</v>
      </c>
      <c r="BU27" s="112">
        <v>0</v>
      </c>
      <c r="BV27" s="112">
        <v>0</v>
      </c>
    </row>
    <row r="28" s="101" customFormat="1" ht="23.25" customHeight="1" spans="1:74">
      <c r="A28" s="111" t="s">
        <v>456</v>
      </c>
      <c r="B28" s="112">
        <v>97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97</v>
      </c>
      <c r="BF28" s="112">
        <v>97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0</v>
      </c>
      <c r="BP28" s="112">
        <v>0</v>
      </c>
      <c r="BQ28" s="112">
        <v>0</v>
      </c>
      <c r="BR28" s="112">
        <v>0</v>
      </c>
      <c r="BS28" s="112">
        <v>0</v>
      </c>
      <c r="BT28" s="112">
        <v>0</v>
      </c>
      <c r="BU28" s="112">
        <v>0</v>
      </c>
      <c r="BV28" s="112">
        <v>0</v>
      </c>
    </row>
    <row r="29" s="101" customFormat="1" ht="23.25" customHeight="1"/>
    <row r="30" s="101" customFormat="1" ht="23.25" customHeight="1"/>
    <row r="31" s="101" customFormat="1" ht="23.25" customHeight="1"/>
    <row r="32" s="101" customFormat="1" ht="23.25" customHeight="1"/>
    <row r="33" s="101" customFormat="1" ht="23.25" customHeight="1"/>
    <row r="34" s="101" customFormat="1" ht="23.25" customHeight="1"/>
    <row r="35" s="101" customFormat="1" ht="23.25" customHeight="1"/>
    <row r="36" s="101" customFormat="1" ht="23.25" customHeight="1"/>
    <row r="37" s="101" customFormat="1" ht="23.25" customHeight="1"/>
    <row r="38" s="101" customFormat="1" ht="23.25" customHeight="1"/>
    <row r="39" s="101" customFormat="1" ht="23.25" customHeight="1"/>
    <row r="40" s="101" customFormat="1" ht="23.25" customHeight="1"/>
    <row r="41" s="101" customFormat="1" ht="23.25" customHeight="1"/>
    <row r="42" s="101" customFormat="1" ht="23.25" customHeight="1"/>
    <row r="43" s="101" customFormat="1" ht="23.25" customHeight="1"/>
    <row r="44" s="101" customFormat="1" ht="23.25" customHeight="1"/>
    <row r="45" s="101" customFormat="1" ht="23.25" customHeight="1"/>
    <row r="46" s="101" customFormat="1" ht="23.25" customHeight="1"/>
    <row r="47" s="101" customFormat="1" ht="23.25" customHeight="1"/>
    <row r="48" s="101" customFormat="1" ht="23.25" customHeight="1"/>
    <row r="49" s="101" customFormat="1" ht="23.25" customHeight="1"/>
    <row r="50" s="101" customFormat="1" ht="23.25" customHeight="1"/>
    <row r="51" s="101" customFormat="1" ht="23.25" customHeight="1"/>
    <row r="52" s="101" customFormat="1" ht="23.25" customHeight="1"/>
    <row r="53" s="101" customFormat="1" ht="23.25" customHeight="1"/>
    <row r="54" s="101" customFormat="1" ht="23.25" customHeight="1"/>
    <row r="55" s="101" customFormat="1" ht="23.25" customHeight="1"/>
    <row r="56" s="101" customFormat="1" ht="23.25" customHeight="1"/>
    <row r="57" s="101" customFormat="1" ht="23.25" customHeight="1"/>
    <row r="58" s="101" customFormat="1" ht="23.25" customHeight="1"/>
    <row r="59" s="101" customFormat="1" ht="23.25" customHeight="1"/>
    <row r="60" s="101" customFormat="1" ht="23.25" customHeight="1"/>
    <row r="61" s="101" customFormat="1" ht="23.25" customHeight="1"/>
    <row r="62" s="101" customFormat="1" ht="23.25" customHeight="1"/>
    <row r="63" s="101" customFormat="1" ht="23.25" customHeight="1"/>
    <row r="64" s="101" customFormat="1" ht="23.25" customHeight="1"/>
    <row r="65" s="101" customFormat="1" ht="23.25" customHeight="1"/>
    <row r="66" s="101" customFormat="1" ht="23.25" customHeight="1"/>
    <row r="67" s="101" customFormat="1" ht="23.25" customHeight="1"/>
    <row r="68" s="101" customFormat="1" ht="23.25" customHeight="1"/>
    <row r="69" s="101" customFormat="1" ht="23.25" customHeight="1"/>
    <row r="70" s="101" customFormat="1" ht="23.25" customHeight="1"/>
    <row r="71" s="101" customFormat="1" ht="23.25" customHeight="1"/>
    <row r="72" s="101" customFormat="1" ht="23.25" customHeight="1"/>
    <row r="73" s="101" customFormat="1" ht="23.25" customHeight="1"/>
    <row r="74" s="101" customFormat="1" ht="23.25" customHeight="1"/>
    <row r="75" s="101" customFormat="1" ht="23.25" customHeight="1"/>
    <row r="76" s="101" customFormat="1" ht="23.25" customHeight="1"/>
    <row r="77" s="101" customFormat="1" ht="23.25" customHeight="1"/>
    <row r="78" s="101" customFormat="1" ht="23.25" customHeight="1"/>
    <row r="79" s="101" customFormat="1" ht="23.25" customHeight="1"/>
    <row r="80" s="101" customFormat="1" ht="23.25" customHeight="1"/>
    <row r="81" s="101" customFormat="1" ht="23.25" customHeight="1"/>
    <row r="82" s="101" customFormat="1" ht="23.25" customHeight="1"/>
    <row r="83" s="101" customFormat="1" ht="23.25" customHeight="1"/>
    <row r="84" s="101" customFormat="1" ht="23.25" customHeight="1"/>
    <row r="85" s="101" customFormat="1" ht="23.25" customHeight="1"/>
    <row r="86" s="101" customFormat="1" ht="23.25" customHeight="1"/>
    <row r="87" s="101" customFormat="1" ht="23.25" customHeight="1"/>
    <row r="88" s="101" customFormat="1" ht="23.25" customHeight="1"/>
    <row r="89" s="101" customFormat="1" ht="23.25" customHeight="1"/>
    <row r="90" s="101" customFormat="1" ht="23.25" customHeight="1"/>
    <row r="91" s="101" customFormat="1" ht="23.25" customHeight="1"/>
    <row r="92" s="101" customFormat="1" ht="23.25" customHeight="1"/>
    <row r="93" s="101" customFormat="1" ht="23.25" customHeight="1"/>
    <row r="94" s="101" customFormat="1" ht="23.25" customHeight="1"/>
    <row r="95" s="101" customFormat="1" ht="23.25" customHeight="1"/>
    <row r="96" s="101" customFormat="1" ht="23.25" customHeight="1"/>
    <row r="97" s="101" customFormat="1" ht="23.25" customHeight="1"/>
    <row r="98" s="101" customFormat="1" ht="23.25" customHeight="1"/>
    <row r="99" s="101" customFormat="1" ht="23.25" customHeight="1"/>
    <row r="100" s="101" customFormat="1" ht="23.25" customHeight="1"/>
    <row r="101" s="101" customFormat="1" ht="23.25" customHeight="1"/>
    <row r="102" s="101" customFormat="1" ht="23.25" customHeight="1"/>
    <row r="103" s="101" customFormat="1" ht="23.25" customHeight="1"/>
    <row r="104" s="101" customFormat="1" ht="23.25" customHeight="1"/>
    <row r="105" s="101" customFormat="1" ht="23.25" customHeight="1"/>
    <row r="106" s="101" customFormat="1" ht="23.25" customHeight="1"/>
    <row r="107" s="101" customFormat="1" ht="23.25" customHeight="1"/>
    <row r="108" s="101" customFormat="1" ht="23.25" customHeight="1"/>
    <row r="109" s="101" customFormat="1" ht="23.25" customHeight="1"/>
    <row r="110" s="101" customFormat="1" ht="23.25" customHeight="1"/>
    <row r="111" s="101" customFormat="1" ht="23.25" customHeight="1"/>
    <row r="112" s="101" customFormat="1" ht="23.25" customHeight="1"/>
    <row r="113" s="101" customFormat="1" ht="23.25" customHeight="1"/>
    <row r="114" s="101" customFormat="1" ht="23.25" customHeight="1"/>
    <row r="115" s="101" customFormat="1" ht="23.25" customHeight="1"/>
    <row r="116" s="101" customFormat="1" ht="23.25" customHeight="1"/>
    <row r="117" s="101" customFormat="1" ht="23.25" customHeight="1"/>
    <row r="118" s="101" customFormat="1" ht="23.25" customHeight="1"/>
    <row r="119" s="101" customFormat="1" ht="23.25" customHeight="1"/>
    <row r="120" s="101" customFormat="1" ht="23.25" customHeight="1"/>
    <row r="121" s="101" customFormat="1" ht="23.25" customHeight="1"/>
    <row r="122" s="101" customFormat="1" ht="23.25" customHeight="1"/>
    <row r="123" s="101" customFormat="1" ht="23.25" customHeight="1"/>
    <row r="124" s="101" customFormat="1" ht="23.25" customHeight="1"/>
    <row r="125" s="101" customFormat="1" ht="23.25" customHeight="1"/>
    <row r="126" s="101" customFormat="1" ht="23.25" customHeight="1"/>
    <row r="127" s="101" customFormat="1" ht="23.25" customHeight="1"/>
    <row r="128" s="101" customFormat="1" ht="23.25" customHeight="1"/>
    <row r="129" s="101" customFormat="1" ht="23.25" customHeight="1"/>
    <row r="130" s="101" customFormat="1" ht="23.25" customHeight="1"/>
    <row r="131" s="101" customFormat="1" ht="23.25" customHeight="1"/>
    <row r="132" s="101" customFormat="1" ht="23.25" customHeight="1"/>
    <row r="133" s="101" customFormat="1" ht="23.25" customHeight="1"/>
    <row r="134" s="101" customFormat="1" ht="23.25" customHeight="1"/>
    <row r="135" s="101" customFormat="1" ht="23.25" customHeight="1"/>
    <row r="136" s="101" customFormat="1" ht="23.25" customHeight="1"/>
    <row r="137" s="101" customFormat="1" ht="23.25" customHeight="1"/>
    <row r="138" s="101" customFormat="1" ht="23.25" customHeight="1"/>
    <row r="139" s="101" customFormat="1" ht="23.25" customHeight="1"/>
    <row r="140" s="101" customFormat="1" ht="23.25" customHeight="1"/>
    <row r="141" s="101" customFormat="1" ht="23.25" customHeight="1"/>
    <row r="142" s="101" customFormat="1" ht="23.25" customHeight="1"/>
    <row r="143" s="101" customFormat="1" ht="23.25" customHeight="1"/>
    <row r="144" s="101" customFormat="1" ht="23.25" customHeight="1"/>
    <row r="145" s="101" customFormat="1" ht="23.25" customHeight="1"/>
    <row r="146" s="101" customFormat="1" ht="23.25" customHeight="1"/>
    <row r="147" s="101" customFormat="1" ht="23.25" customHeight="1"/>
    <row r="148" s="101" customFormat="1" ht="23.25" customHeight="1"/>
    <row r="149" s="101" customFormat="1" ht="23.25" customHeight="1"/>
    <row r="150" s="101" customFormat="1" ht="23.25" customHeight="1"/>
    <row r="151" s="101" customFormat="1" ht="23.25" customHeight="1"/>
    <row r="152" s="101" customFormat="1" ht="23.25" customHeight="1"/>
    <row r="153" s="101" customFormat="1" ht="23.25" customHeight="1"/>
    <row r="154" s="101" customFormat="1" ht="23.25" customHeight="1"/>
    <row r="155" s="101" customFormat="1" ht="23.25" customHeight="1"/>
    <row r="156" s="101" customFormat="1" ht="23.25" customHeight="1"/>
    <row r="157" s="101" customFormat="1" ht="23.25" customHeight="1"/>
    <row r="158" s="101" customFormat="1" ht="23.25" customHeight="1"/>
    <row r="159" s="101" customFormat="1" ht="23.25" customHeight="1"/>
    <row r="160" s="101" customFormat="1" ht="23.25" customHeight="1"/>
    <row r="161" s="101" customFormat="1" ht="23.25" customHeight="1"/>
    <row r="162" s="101" customFormat="1" ht="23.25" customHeight="1"/>
    <row r="163" s="101" customFormat="1" ht="23.25" customHeight="1"/>
    <row r="164" s="101" customFormat="1" ht="23.25" customHeight="1"/>
    <row r="165" s="101" customFormat="1" ht="23.25" customHeight="1"/>
    <row r="166" s="101" customFormat="1" ht="23.25" customHeight="1"/>
    <row r="167" s="101" customFormat="1" ht="23.25" customHeight="1"/>
    <row r="168" s="101" customFormat="1" ht="23.25" customHeight="1"/>
    <row r="169" s="101" customFormat="1" ht="23.25" customHeight="1"/>
    <row r="170" s="101" customFormat="1" ht="23.25" customHeight="1"/>
    <row r="171" s="101" customFormat="1" ht="23.25" customHeight="1"/>
    <row r="172" s="101" customFormat="1" ht="23.25" customHeight="1"/>
    <row r="173" s="101" customFormat="1" ht="23.25" customHeight="1"/>
    <row r="174" s="101" customFormat="1" ht="23.25" customHeight="1"/>
    <row r="175" s="101" customFormat="1" ht="23.25" customHeight="1"/>
    <row r="176" s="101" customFormat="1" ht="23.25" customHeight="1"/>
    <row r="177" s="101" customFormat="1" ht="23.25" customHeight="1"/>
    <row r="178" s="101" customFormat="1" ht="23.25" customHeight="1"/>
    <row r="179" s="101" customFormat="1" ht="23.25" customHeight="1"/>
    <row r="180" s="101" customFormat="1" ht="23.25" customHeight="1"/>
    <row r="181" s="101" customFormat="1" ht="23.25" customHeight="1"/>
    <row r="182" s="101" customFormat="1" ht="23.25" customHeight="1"/>
    <row r="183" s="101" customFormat="1" ht="23.25" customHeight="1"/>
    <row r="184" s="101" customFormat="1" ht="23.25" customHeight="1"/>
    <row r="185" s="101" customFormat="1" ht="23.25" customHeight="1"/>
    <row r="186" s="101" customFormat="1" ht="23.25" customHeight="1"/>
    <row r="187" s="101" customFormat="1" ht="23.25" customHeight="1"/>
    <row r="188" s="101" customFormat="1" ht="23.25" customHeight="1"/>
    <row r="189" s="101" customFormat="1" ht="23.25" customHeight="1"/>
    <row r="190" s="101" customFormat="1" ht="23.25" customHeight="1"/>
    <row r="191" s="101" customFormat="1" ht="23.25" customHeight="1"/>
    <row r="192" s="101" customFormat="1" ht="23.25" customHeight="1"/>
    <row r="193" s="101" customFormat="1" ht="23.25" customHeight="1"/>
    <row r="194" s="101" customFormat="1" ht="23.25" customHeight="1"/>
    <row r="195" s="101" customFormat="1" ht="23.25" customHeight="1"/>
    <row r="196" s="101" customFormat="1" ht="23.25" customHeight="1"/>
    <row r="197" s="101" customFormat="1" ht="23.25" customHeight="1"/>
    <row r="198" s="101" customFormat="1" ht="23.25" customHeight="1"/>
    <row r="199" s="101" customFormat="1" ht="23.25" customHeight="1"/>
    <row r="200" s="101" customFormat="1" ht="23.25" customHeight="1"/>
    <row r="201" s="101" customFormat="1" ht="23.25" customHeight="1"/>
    <row r="202" s="101" customFormat="1" ht="23.25" customHeight="1"/>
    <row r="203" s="101" customFormat="1" ht="23.25" customHeight="1"/>
    <row r="204" s="101" customFormat="1" ht="23.25" customHeight="1"/>
    <row r="205" s="101" customFormat="1" ht="23.25" customHeight="1"/>
    <row r="206" s="101" customFormat="1" ht="23.25" customHeight="1"/>
    <row r="207" s="101" customFormat="1" ht="23.25" customHeight="1"/>
    <row r="208" s="101" customFormat="1" ht="23.25" customHeight="1"/>
    <row r="209" s="101" customFormat="1" ht="23.25" customHeight="1"/>
    <row r="210" s="101" customFormat="1" ht="23.25" customHeight="1"/>
    <row r="211" s="101" customFormat="1" ht="23.25" customHeight="1"/>
    <row r="212" s="101" customFormat="1" ht="23.25" customHeight="1"/>
    <row r="213" s="101" customFormat="1" ht="23.25" customHeight="1"/>
    <row r="214" s="101" customFormat="1" ht="23.25" customHeight="1"/>
    <row r="215" s="101" customFormat="1" ht="23.25" customHeight="1"/>
    <row r="216" s="101" customFormat="1" ht="23.25" customHeight="1"/>
    <row r="217" s="101" customFormat="1" ht="23.25" customHeight="1"/>
    <row r="218" s="101" customFormat="1" ht="23.25" customHeight="1"/>
    <row r="219" s="101" customFormat="1" ht="23.25" customHeight="1"/>
    <row r="220" s="101" customFormat="1" ht="23.25" customHeight="1"/>
    <row r="221" s="101" customFormat="1" ht="23.25" customHeight="1"/>
    <row r="222" s="101" customFormat="1" ht="23.25" customHeight="1"/>
    <row r="223" s="101" customFormat="1" ht="23.25" customHeight="1"/>
    <row r="224" s="101" customFormat="1" ht="23.25" customHeight="1"/>
    <row r="225" s="101" customFormat="1" ht="23.25" customHeight="1"/>
    <row r="226" s="101" customFormat="1" ht="23.25" customHeight="1"/>
    <row r="227" s="101" customFormat="1" ht="23.25" customHeight="1"/>
    <row r="228" s="101" customFormat="1" ht="23.25" customHeight="1"/>
    <row r="229" s="101" customFormat="1" ht="23.25" customHeight="1"/>
    <row r="230" s="101" customFormat="1" ht="23.25" customHeight="1"/>
    <row r="231" s="101" customFormat="1" ht="23.25" customHeight="1"/>
    <row r="232" s="101" customFormat="1" ht="23.25" customHeight="1"/>
    <row r="233" s="101" customFormat="1" ht="23.25" customHeight="1"/>
    <row r="234" s="101" customFormat="1" ht="23.25" customHeight="1"/>
    <row r="235" s="101" customFormat="1" ht="23.25" customHeight="1"/>
    <row r="236" s="101" customFormat="1" ht="23.25" customHeight="1"/>
    <row r="237" s="101" customFormat="1" ht="23.25" customHeight="1"/>
    <row r="238" s="101" customFormat="1" ht="23.25" customHeight="1"/>
    <row r="239" s="101" customFormat="1" ht="23.25" customHeight="1"/>
    <row r="240" s="101" customFormat="1" ht="23.25" customHeight="1"/>
    <row r="241" s="101" customFormat="1" ht="23.25" customHeight="1"/>
    <row r="242" s="101" customFormat="1" ht="23.25" customHeight="1"/>
    <row r="243" s="101" customFormat="1" ht="23.25" customHeight="1"/>
    <row r="244" s="101" customFormat="1" ht="23.25" customHeight="1"/>
    <row r="245" s="101" customFormat="1" ht="23.25" customHeight="1"/>
    <row r="246" s="101" customFormat="1" ht="23.25" customHeight="1"/>
    <row r="247" s="101" customFormat="1" ht="23.25" customHeight="1"/>
    <row r="248" s="101" customFormat="1" ht="23.25" customHeight="1"/>
    <row r="249" s="101" customFormat="1" ht="23.25" customHeight="1"/>
    <row r="250" s="101" customFormat="1" ht="23.25" customHeight="1"/>
    <row r="251" s="101" customFormat="1" ht="23.25" customHeight="1"/>
    <row r="252" s="101" customFormat="1" ht="23.25" customHeight="1"/>
    <row r="253" s="101" customFormat="1" ht="23.25" customHeight="1"/>
    <row r="254" s="101" customFormat="1" ht="23.25" customHeight="1"/>
    <row r="255" s="101" customFormat="1" ht="23.25" customHeight="1"/>
    <row r="256" s="101" customFormat="1" ht="23.25" customHeight="1"/>
    <row r="257" s="101" customFormat="1" ht="23.25" customHeight="1"/>
    <row r="258" s="101" customFormat="1" ht="23.25" customHeight="1"/>
    <row r="259" s="101" customFormat="1" ht="23.25" customHeight="1"/>
    <row r="260" s="101" customFormat="1" ht="23.25" customHeight="1"/>
    <row r="261" s="101" customFormat="1" ht="23.25" customHeight="1"/>
    <row r="262" s="101" customFormat="1" ht="23.25" customHeight="1"/>
    <row r="263" s="101" customFormat="1" ht="23.25" customHeight="1"/>
    <row r="264" s="101" customFormat="1" ht="23.25" customHeight="1"/>
    <row r="265" s="101" customFormat="1" ht="23.25" customHeight="1"/>
    <row r="266" s="101" customFormat="1" ht="23.25" customHeight="1"/>
    <row r="267" s="101" customFormat="1" ht="23.25" customHeight="1"/>
    <row r="268" s="101" customFormat="1" ht="23.25" customHeight="1"/>
    <row r="269" s="101" customFormat="1" ht="23.25" customHeight="1"/>
    <row r="270" s="101" customFormat="1" ht="23.25" customHeight="1"/>
    <row r="271" s="101" customFormat="1" ht="23.25" customHeight="1"/>
    <row r="272" s="101" customFormat="1" ht="23.25" customHeight="1"/>
    <row r="273" s="101" customFormat="1" ht="23.25" customHeight="1"/>
    <row r="274" s="101" customFormat="1" ht="23.25" customHeight="1"/>
    <row r="275" s="101" customFormat="1" ht="23.25" customHeight="1"/>
    <row r="276" s="101" customFormat="1" ht="23.25" customHeight="1"/>
    <row r="277" s="101" customFormat="1" ht="23.25" customHeight="1"/>
    <row r="278" s="101" customFormat="1" ht="23.25" customHeight="1"/>
    <row r="279" s="101" customFormat="1" ht="23.25" customHeight="1"/>
    <row r="280" s="101" customFormat="1" ht="23.25" customHeight="1"/>
    <row r="281" s="101" customFormat="1" ht="23.25" customHeight="1"/>
    <row r="282" s="101" customFormat="1" ht="23.25" customHeight="1"/>
    <row r="283" s="101" customFormat="1" ht="23.25" customHeight="1"/>
    <row r="284" s="101" customFormat="1" ht="23.25" customHeight="1"/>
    <row r="285" s="101" customFormat="1" ht="23.25" customHeight="1"/>
    <row r="286" s="101" customFormat="1" ht="23.25" customHeight="1"/>
    <row r="287" s="101" customFormat="1" ht="23.25" customHeight="1"/>
    <row r="288" s="101" customFormat="1" ht="23.25" customHeight="1"/>
    <row r="289" s="101" customFormat="1" ht="23.25" customHeight="1"/>
    <row r="290" s="101" customFormat="1" ht="23.25" customHeight="1"/>
  </sheetData>
  <mergeCells count="17">
    <mergeCell ref="A2:BV2"/>
    <mergeCell ref="C4:G4"/>
    <mergeCell ref="H4:R4"/>
    <mergeCell ref="S4:Z4"/>
    <mergeCell ref="AA4:AG4"/>
    <mergeCell ref="AH4:AK4"/>
    <mergeCell ref="AL4:AN4"/>
    <mergeCell ref="AO4:AR4"/>
    <mergeCell ref="AS4:AU4"/>
    <mergeCell ref="AV4:BA4"/>
    <mergeCell ref="BB4:BD4"/>
    <mergeCell ref="BE4:BI4"/>
    <mergeCell ref="BJ4:BL4"/>
    <mergeCell ref="BM4:BQ4"/>
    <mergeCell ref="BR4:BV4"/>
    <mergeCell ref="A4:A5"/>
    <mergeCell ref="B4:B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5"/>
  <sheetViews>
    <sheetView workbookViewId="0">
      <selection activeCell="E23" sqref="E23"/>
    </sheetView>
  </sheetViews>
  <sheetFormatPr defaultColWidth="9" defaultRowHeight="14.25" outlineLevelCol="1"/>
  <cols>
    <col min="1" max="1" width="46.25" style="1" customWidth="1"/>
    <col min="2" max="2" width="42.875" style="1" customWidth="1"/>
    <col min="3" max="16384" width="9" style="1"/>
  </cols>
  <sheetData>
    <row r="1" spans="1:1">
      <c r="A1" s="2" t="s">
        <v>531</v>
      </c>
    </row>
    <row r="2" ht="59.25" customHeight="1" spans="1:2">
      <c r="A2" s="132" t="s">
        <v>532</v>
      </c>
      <c r="B2" s="133"/>
    </row>
    <row r="3" spans="1:2">
      <c r="A3" s="134"/>
      <c r="B3" s="135" t="s">
        <v>52</v>
      </c>
    </row>
    <row r="4" ht="22.5" customHeight="1" spans="1:2">
      <c r="A4" s="136" t="s">
        <v>164</v>
      </c>
      <c r="B4" s="136" t="s">
        <v>165</v>
      </c>
    </row>
    <row r="5" s="2" customFormat="1" ht="22.5" customHeight="1" spans="1:2">
      <c r="A5" s="137" t="s">
        <v>166</v>
      </c>
      <c r="B5" s="138">
        <f>B6+B60+B69+B83+B86+B94+B131+B163+B170+B180+B193+B198+B201+B204+B207+B212+B217+B223</f>
        <v>85927.41792</v>
      </c>
    </row>
    <row r="6" s="2" customFormat="1" ht="22.5" customHeight="1" spans="1:2">
      <c r="A6" s="137" t="s">
        <v>167</v>
      </c>
      <c r="B6" s="138">
        <v>12065.257237</v>
      </c>
    </row>
    <row r="7" s="2" customFormat="1" ht="22.5" customHeight="1" spans="1:2">
      <c r="A7" s="139" t="s">
        <v>168</v>
      </c>
      <c r="B7" s="140">
        <v>571.165</v>
      </c>
    </row>
    <row r="8" ht="22.5" customHeight="1" spans="1:2">
      <c r="A8" s="139" t="s">
        <v>169</v>
      </c>
      <c r="B8" s="140">
        <v>556.165</v>
      </c>
    </row>
    <row r="9" s="2" customFormat="1" ht="22.5" customHeight="1" spans="1:2">
      <c r="A9" s="139" t="s">
        <v>533</v>
      </c>
      <c r="B9" s="140">
        <v>15</v>
      </c>
    </row>
    <row r="10" ht="22.5" customHeight="1" spans="1:2">
      <c r="A10" s="139" t="s">
        <v>172</v>
      </c>
      <c r="B10" s="140">
        <v>248.01325</v>
      </c>
    </row>
    <row r="11" s="2" customFormat="1" ht="22.5" customHeight="1" spans="1:2">
      <c r="A11" s="139" t="s">
        <v>169</v>
      </c>
      <c r="B11" s="140">
        <v>238.01325</v>
      </c>
    </row>
    <row r="12" ht="22.5" customHeight="1" spans="1:2">
      <c r="A12" s="139" t="s">
        <v>174</v>
      </c>
      <c r="B12" s="140">
        <v>10</v>
      </c>
    </row>
    <row r="13" ht="22.5" customHeight="1" spans="1:2">
      <c r="A13" s="139" t="s">
        <v>175</v>
      </c>
      <c r="B13" s="140">
        <v>6823.689621</v>
      </c>
    </row>
    <row r="14" s="2" customFormat="1" ht="22.5" customHeight="1" spans="1:2">
      <c r="A14" s="139" t="s">
        <v>169</v>
      </c>
      <c r="B14" s="140">
        <v>4733.998171</v>
      </c>
    </row>
    <row r="15" ht="22.5" customHeight="1" spans="1:2">
      <c r="A15" s="139" t="s">
        <v>177</v>
      </c>
      <c r="B15" s="140">
        <v>1875.69145</v>
      </c>
    </row>
    <row r="16" ht="22.5" customHeight="1" spans="1:2">
      <c r="A16" s="139" t="s">
        <v>178</v>
      </c>
      <c r="B16" s="140">
        <v>214</v>
      </c>
    </row>
    <row r="17" s="2" customFormat="1" ht="22.5" customHeight="1" spans="1:2">
      <c r="A17" s="139" t="s">
        <v>179</v>
      </c>
      <c r="B17" s="140">
        <v>224.2422</v>
      </c>
    </row>
    <row r="18" ht="22.5" customHeight="1" spans="1:2">
      <c r="A18" s="139" t="s">
        <v>169</v>
      </c>
      <c r="B18" s="140">
        <v>152.1858</v>
      </c>
    </row>
    <row r="19" s="2" customFormat="1" ht="22.5" customHeight="1" spans="1:2">
      <c r="A19" s="139" t="s">
        <v>180</v>
      </c>
      <c r="B19" s="140">
        <v>72.0564</v>
      </c>
    </row>
    <row r="20" ht="22.5" customHeight="1" spans="1:2">
      <c r="A20" s="139" t="s">
        <v>181</v>
      </c>
      <c r="B20" s="140">
        <v>155.1132</v>
      </c>
    </row>
    <row r="21" ht="22.5" customHeight="1" spans="1:2">
      <c r="A21" s="139" t="s">
        <v>169</v>
      </c>
      <c r="B21" s="140">
        <v>155.1132</v>
      </c>
    </row>
    <row r="22" s="2" customFormat="1" ht="22.5" customHeight="1" spans="1:2">
      <c r="A22" s="139" t="s">
        <v>185</v>
      </c>
      <c r="B22" s="140">
        <v>1040.511356</v>
      </c>
    </row>
    <row r="23" ht="22.5" customHeight="1" spans="1:2">
      <c r="A23" s="139" t="s">
        <v>169</v>
      </c>
      <c r="B23" s="140">
        <v>302.4826</v>
      </c>
    </row>
    <row r="24" s="2" customFormat="1" ht="22.5" customHeight="1" spans="1:2">
      <c r="A24" s="139" t="s">
        <v>177</v>
      </c>
      <c r="B24" s="140">
        <v>738.028756</v>
      </c>
    </row>
    <row r="25" ht="22.5" customHeight="1" spans="1:2">
      <c r="A25" s="139" t="s">
        <v>188</v>
      </c>
      <c r="B25" s="140">
        <v>3.84</v>
      </c>
    </row>
    <row r="26" s="2" customFormat="1" ht="22.5" customHeight="1" spans="1:2">
      <c r="A26" s="139" t="s">
        <v>189</v>
      </c>
      <c r="B26" s="140">
        <v>3.84</v>
      </c>
    </row>
    <row r="27" ht="22.5" customHeight="1" spans="1:2">
      <c r="A27" s="139" t="s">
        <v>190</v>
      </c>
      <c r="B27" s="140">
        <v>133.20915</v>
      </c>
    </row>
    <row r="28" s="2" customFormat="1" ht="22.5" customHeight="1" spans="1:2">
      <c r="A28" s="139" t="s">
        <v>169</v>
      </c>
      <c r="B28" s="140">
        <v>123.20915</v>
      </c>
    </row>
    <row r="29" ht="22.5" customHeight="1" spans="1:2">
      <c r="A29" s="139" t="s">
        <v>191</v>
      </c>
      <c r="B29" s="140">
        <v>10</v>
      </c>
    </row>
    <row r="30" s="2" customFormat="1" ht="22.5" customHeight="1" spans="1:2">
      <c r="A30" s="139" t="s">
        <v>193</v>
      </c>
      <c r="B30" s="140">
        <v>176.36055</v>
      </c>
    </row>
    <row r="31" ht="22.5" customHeight="1" spans="1:2">
      <c r="A31" s="139" t="s">
        <v>169</v>
      </c>
      <c r="B31" s="140">
        <v>70.36055</v>
      </c>
    </row>
    <row r="32" s="2" customFormat="1" ht="22.5" customHeight="1" spans="1:2">
      <c r="A32" s="139" t="s">
        <v>194</v>
      </c>
      <c r="B32" s="140">
        <v>106</v>
      </c>
    </row>
    <row r="33" ht="22.5" customHeight="1" spans="1:2">
      <c r="A33" s="139" t="s">
        <v>195</v>
      </c>
      <c r="B33" s="140">
        <v>481.3359</v>
      </c>
    </row>
    <row r="34" s="2" customFormat="1" ht="22.5" customHeight="1" spans="1:2">
      <c r="A34" s="139" t="s">
        <v>169</v>
      </c>
      <c r="B34" s="140">
        <v>481.3359</v>
      </c>
    </row>
    <row r="35" ht="22.5" customHeight="1" spans="1:2">
      <c r="A35" s="139" t="s">
        <v>197</v>
      </c>
      <c r="B35" s="140">
        <v>161.19585</v>
      </c>
    </row>
    <row r="36" s="2" customFormat="1" ht="22.5" customHeight="1" spans="1:2">
      <c r="A36" s="139" t="s">
        <v>169</v>
      </c>
      <c r="B36" s="140">
        <v>134.19585</v>
      </c>
    </row>
    <row r="37" ht="22.5" customHeight="1" spans="1:2">
      <c r="A37" s="139" t="s">
        <v>198</v>
      </c>
      <c r="B37" s="140">
        <v>27</v>
      </c>
    </row>
    <row r="38" s="2" customFormat="1" ht="22.5" customHeight="1" spans="1:2">
      <c r="A38" s="139" t="s">
        <v>199</v>
      </c>
      <c r="B38" s="140">
        <v>95.2618</v>
      </c>
    </row>
    <row r="39" ht="22.5" customHeight="1" spans="1:2">
      <c r="A39" s="139" t="s">
        <v>169</v>
      </c>
      <c r="B39" s="140">
        <v>87.2618</v>
      </c>
    </row>
    <row r="40" s="2" customFormat="1" ht="22.5" customHeight="1" spans="1:2">
      <c r="A40" s="139" t="s">
        <v>200</v>
      </c>
      <c r="B40" s="140">
        <v>8</v>
      </c>
    </row>
    <row r="41" ht="22.5" customHeight="1" spans="1:2">
      <c r="A41" s="139" t="s">
        <v>201</v>
      </c>
      <c r="B41" s="140">
        <v>35.8617</v>
      </c>
    </row>
    <row r="42" s="2" customFormat="1" ht="22.5" customHeight="1" spans="1:2">
      <c r="A42" s="139" t="s">
        <v>169</v>
      </c>
      <c r="B42" s="140">
        <v>35.8617</v>
      </c>
    </row>
    <row r="43" ht="22.5" customHeight="1" spans="1:2">
      <c r="A43" s="139" t="s">
        <v>203</v>
      </c>
      <c r="B43" s="140">
        <v>110.0253</v>
      </c>
    </row>
    <row r="44" s="2" customFormat="1" ht="22.5" customHeight="1" spans="1:2">
      <c r="A44" s="139" t="s">
        <v>169</v>
      </c>
      <c r="B44" s="140">
        <v>100.0253</v>
      </c>
    </row>
    <row r="45" ht="22.5" customHeight="1" spans="1:2">
      <c r="A45" s="139" t="s">
        <v>204</v>
      </c>
      <c r="B45" s="140">
        <v>10</v>
      </c>
    </row>
    <row r="46" s="2" customFormat="1" ht="22.5" customHeight="1" spans="1:2">
      <c r="A46" s="139" t="s">
        <v>205</v>
      </c>
      <c r="B46" s="140">
        <v>191.9031</v>
      </c>
    </row>
    <row r="47" ht="22.5" customHeight="1" spans="1:2">
      <c r="A47" s="139" t="s">
        <v>169</v>
      </c>
      <c r="B47" s="140">
        <v>191.9031</v>
      </c>
    </row>
    <row r="48" s="2" customFormat="1" ht="22.5" customHeight="1" spans="1:2">
      <c r="A48" s="139" t="s">
        <v>207</v>
      </c>
      <c r="B48" s="140">
        <v>545.64125</v>
      </c>
    </row>
    <row r="49" s="2" customFormat="1" ht="22.5" customHeight="1" spans="1:2">
      <c r="A49" s="139" t="s">
        <v>169</v>
      </c>
      <c r="B49" s="140">
        <v>225.64125</v>
      </c>
    </row>
    <row r="50" ht="22.5" customHeight="1" spans="1:2">
      <c r="A50" s="139" t="s">
        <v>208</v>
      </c>
      <c r="B50" s="140">
        <v>320</v>
      </c>
    </row>
    <row r="51" s="2" customFormat="1" ht="22.5" customHeight="1" spans="1:2">
      <c r="A51" s="139" t="s">
        <v>209</v>
      </c>
      <c r="B51" s="140">
        <v>203.73811</v>
      </c>
    </row>
    <row r="52" ht="22.5" customHeight="1" spans="1:2">
      <c r="A52" s="139" t="s">
        <v>169</v>
      </c>
      <c r="B52" s="140">
        <v>203.73811</v>
      </c>
    </row>
    <row r="53" s="2" customFormat="1" ht="22.5" customHeight="1" spans="1:2">
      <c r="A53" s="139" t="s">
        <v>211</v>
      </c>
      <c r="B53" s="140">
        <v>78.96725</v>
      </c>
    </row>
    <row r="54" ht="22.5" customHeight="1" spans="1:2">
      <c r="A54" s="139" t="s">
        <v>169</v>
      </c>
      <c r="B54" s="140">
        <v>78.96725</v>
      </c>
    </row>
    <row r="55" s="2" customFormat="1" ht="22.5" customHeight="1" spans="1:2">
      <c r="A55" s="139" t="s">
        <v>214</v>
      </c>
      <c r="B55" s="140">
        <v>321.25605</v>
      </c>
    </row>
    <row r="56" ht="22.5" customHeight="1" spans="1:2">
      <c r="A56" s="139" t="s">
        <v>169</v>
      </c>
      <c r="B56" s="140">
        <v>321.25605</v>
      </c>
    </row>
    <row r="57" s="2" customFormat="1" ht="22.5" customHeight="1" spans="1:2">
      <c r="A57" s="139" t="s">
        <v>216</v>
      </c>
      <c r="B57" s="140">
        <v>463.9266</v>
      </c>
    </row>
    <row r="58" ht="22.5" customHeight="1" spans="1:2">
      <c r="A58" s="139" t="s">
        <v>169</v>
      </c>
      <c r="B58" s="140">
        <v>443.9266</v>
      </c>
    </row>
    <row r="59" s="2" customFormat="1" ht="22.5" customHeight="1" spans="1:2">
      <c r="A59" s="139" t="s">
        <v>221</v>
      </c>
      <c r="B59" s="140">
        <v>20</v>
      </c>
    </row>
    <row r="60" s="2" customFormat="1" ht="22.5" customHeight="1" spans="1:2">
      <c r="A60" s="137" t="s">
        <v>226</v>
      </c>
      <c r="B60" s="138">
        <v>3915.88095</v>
      </c>
    </row>
    <row r="61" ht="22.5" customHeight="1" spans="1:2">
      <c r="A61" s="139" t="s">
        <v>227</v>
      </c>
      <c r="B61" s="140">
        <v>3661.2761</v>
      </c>
    </row>
    <row r="62" ht="22.5" customHeight="1" spans="1:2">
      <c r="A62" s="139" t="s">
        <v>169</v>
      </c>
      <c r="B62" s="140">
        <v>3471.5151</v>
      </c>
    </row>
    <row r="63" s="2" customFormat="1" ht="22.5" customHeight="1" spans="1:2">
      <c r="A63" s="139" t="s">
        <v>177</v>
      </c>
      <c r="B63" s="140">
        <v>46.761</v>
      </c>
    </row>
    <row r="64" ht="22.5" customHeight="1" spans="1:2">
      <c r="A64" s="139" t="s">
        <v>230</v>
      </c>
      <c r="B64" s="140">
        <v>143</v>
      </c>
    </row>
    <row r="65" ht="22.5" customHeight="1" spans="1:2">
      <c r="A65" s="139" t="s">
        <v>231</v>
      </c>
      <c r="B65" s="140">
        <v>254.60485</v>
      </c>
    </row>
    <row r="66" ht="22.5" customHeight="1" spans="1:2">
      <c r="A66" s="139" t="s">
        <v>169</v>
      </c>
      <c r="B66" s="140">
        <v>174.60485</v>
      </c>
    </row>
    <row r="67" ht="22.5" customHeight="1" spans="1:2">
      <c r="A67" s="139" t="s">
        <v>232</v>
      </c>
      <c r="B67" s="140">
        <v>17</v>
      </c>
    </row>
    <row r="68" ht="22.5" customHeight="1" spans="1:2">
      <c r="A68" s="139" t="s">
        <v>233</v>
      </c>
      <c r="B68" s="140">
        <v>63</v>
      </c>
    </row>
    <row r="69" s="2" customFormat="1" ht="22.5" customHeight="1" spans="1:2">
      <c r="A69" s="137" t="s">
        <v>234</v>
      </c>
      <c r="B69" s="138">
        <v>17167.247755</v>
      </c>
    </row>
    <row r="70" ht="22.5" customHeight="1" spans="1:2">
      <c r="A70" s="139" t="s">
        <v>235</v>
      </c>
      <c r="B70" s="140">
        <v>372.5576</v>
      </c>
    </row>
    <row r="71" s="2" customFormat="1" ht="22.5" customHeight="1" spans="1:2">
      <c r="A71" s="139" t="s">
        <v>169</v>
      </c>
      <c r="B71" s="140">
        <v>138.27055</v>
      </c>
    </row>
    <row r="72" ht="22.5" customHeight="1" spans="1:2">
      <c r="A72" s="139" t="s">
        <v>236</v>
      </c>
      <c r="B72" s="140">
        <v>234.28705</v>
      </c>
    </row>
    <row r="73" s="2" customFormat="1" ht="22.5" customHeight="1" spans="1:2">
      <c r="A73" s="139" t="s">
        <v>237</v>
      </c>
      <c r="B73" s="140">
        <v>16205.831405</v>
      </c>
    </row>
    <row r="74" s="2" customFormat="1" ht="22.5" customHeight="1" spans="1:2">
      <c r="A74" s="139" t="s">
        <v>238</v>
      </c>
      <c r="B74" s="140">
        <v>1031.98</v>
      </c>
    </row>
    <row r="75" ht="22.5" customHeight="1" spans="1:2">
      <c r="A75" s="139" t="s">
        <v>239</v>
      </c>
      <c r="B75" s="140">
        <v>7639.4586</v>
      </c>
    </row>
    <row r="76" s="2" customFormat="1" ht="22.5" customHeight="1" spans="1:2">
      <c r="A76" s="139" t="s">
        <v>240</v>
      </c>
      <c r="B76" s="140">
        <v>3862.799905</v>
      </c>
    </row>
    <row r="77" s="2" customFormat="1" ht="22.5" customHeight="1" spans="1:2">
      <c r="A77" s="139" t="s">
        <v>241</v>
      </c>
      <c r="B77" s="140">
        <v>225.81935</v>
      </c>
    </row>
    <row r="78" ht="22.5" customHeight="1" spans="1:2">
      <c r="A78" s="139" t="s">
        <v>242</v>
      </c>
      <c r="B78" s="140">
        <v>3445.78</v>
      </c>
    </row>
    <row r="79" ht="22.5" customHeight="1" spans="1:2">
      <c r="A79" s="139" t="s">
        <v>243</v>
      </c>
      <c r="B79" s="140">
        <v>452.77475</v>
      </c>
    </row>
    <row r="80" s="2" customFormat="1" ht="22.5" customHeight="1" spans="1:2">
      <c r="A80" s="139" t="s">
        <v>245</v>
      </c>
      <c r="B80" s="140">
        <v>452.77475</v>
      </c>
    </row>
    <row r="81" ht="22.5" customHeight="1" spans="1:2">
      <c r="A81" s="139" t="s">
        <v>246</v>
      </c>
      <c r="B81" s="140">
        <v>136.084</v>
      </c>
    </row>
    <row r="82" s="2" customFormat="1" ht="22.5" customHeight="1" spans="1:2">
      <c r="A82" s="139" t="s">
        <v>247</v>
      </c>
      <c r="B82" s="140">
        <v>136.084</v>
      </c>
    </row>
    <row r="83" s="2" customFormat="1" ht="22.5" customHeight="1" spans="1:2">
      <c r="A83" s="137" t="s">
        <v>251</v>
      </c>
      <c r="B83" s="138">
        <v>26</v>
      </c>
    </row>
    <row r="84" s="2" customFormat="1" ht="22.5" customHeight="1" spans="1:2">
      <c r="A84" s="139" t="s">
        <v>252</v>
      </c>
      <c r="B84" s="140">
        <v>25.58175</v>
      </c>
    </row>
    <row r="85" ht="22.5" customHeight="1" spans="1:2">
      <c r="A85" s="139" t="s">
        <v>169</v>
      </c>
      <c r="B85" s="140">
        <v>25.58175</v>
      </c>
    </row>
    <row r="86" s="2" customFormat="1" ht="22.5" customHeight="1" spans="1:2">
      <c r="A86" s="137" t="s">
        <v>255</v>
      </c>
      <c r="B86" s="138">
        <v>985.16605</v>
      </c>
    </row>
    <row r="87" ht="22.5" customHeight="1" spans="1:2">
      <c r="A87" s="139" t="s">
        <v>256</v>
      </c>
      <c r="B87" s="140">
        <v>943.2242</v>
      </c>
    </row>
    <row r="88" s="2" customFormat="1" ht="22.5" customHeight="1" spans="1:2">
      <c r="A88" s="139" t="s">
        <v>169</v>
      </c>
      <c r="B88" s="140">
        <v>354.19285</v>
      </c>
    </row>
    <row r="89" ht="22.5" customHeight="1" spans="1:2">
      <c r="A89" s="139" t="s">
        <v>257</v>
      </c>
      <c r="B89" s="140">
        <v>73.83775</v>
      </c>
    </row>
    <row r="90" s="2" customFormat="1" ht="22.5" customHeight="1" spans="1:2">
      <c r="A90" s="139" t="s">
        <v>259</v>
      </c>
      <c r="B90" s="140">
        <v>61.1936</v>
      </c>
    </row>
    <row r="91" ht="22.5" customHeight="1" spans="1:2">
      <c r="A91" s="139" t="s">
        <v>260</v>
      </c>
      <c r="B91" s="140">
        <v>454</v>
      </c>
    </row>
    <row r="92" s="2" customFormat="1" ht="22.5" customHeight="1" spans="1:2">
      <c r="A92" s="139" t="s">
        <v>265</v>
      </c>
      <c r="B92" s="140">
        <v>41.94185</v>
      </c>
    </row>
    <row r="93" ht="22.5" customHeight="1" spans="1:2">
      <c r="A93" s="139" t="s">
        <v>266</v>
      </c>
      <c r="B93" s="140">
        <v>41.94185</v>
      </c>
    </row>
    <row r="94" s="2" customFormat="1" ht="22.5" customHeight="1" spans="1:2">
      <c r="A94" s="137" t="s">
        <v>269</v>
      </c>
      <c r="B94" s="138">
        <v>27067.874105</v>
      </c>
    </row>
    <row r="95" s="2" customFormat="1" ht="22.5" customHeight="1" spans="1:2">
      <c r="A95" s="139" t="s">
        <v>270</v>
      </c>
      <c r="B95" s="140">
        <v>646.2426</v>
      </c>
    </row>
    <row r="96" ht="22.5" customHeight="1" spans="1:2">
      <c r="A96" s="139" t="s">
        <v>169</v>
      </c>
      <c r="B96" s="140">
        <v>253.0966</v>
      </c>
    </row>
    <row r="97" ht="22.5" customHeight="1" spans="1:2">
      <c r="A97" s="139" t="s">
        <v>271</v>
      </c>
      <c r="B97" s="140">
        <v>84.1359</v>
      </c>
    </row>
    <row r="98" ht="22.5" customHeight="1" spans="1:2">
      <c r="A98" s="139" t="s">
        <v>273</v>
      </c>
      <c r="B98" s="140">
        <v>309.01</v>
      </c>
    </row>
    <row r="99" ht="22.5" customHeight="1" spans="1:2">
      <c r="A99" s="139" t="s">
        <v>274</v>
      </c>
      <c r="B99" s="140">
        <v>1599.52</v>
      </c>
    </row>
    <row r="100" s="2" customFormat="1" ht="22.5" customHeight="1" spans="1:2">
      <c r="A100" s="139" t="s">
        <v>169</v>
      </c>
      <c r="B100" s="140">
        <v>742.2816</v>
      </c>
    </row>
    <row r="101" s="2" customFormat="1" ht="22.5" customHeight="1" spans="1:2">
      <c r="A101" s="139" t="s">
        <v>275</v>
      </c>
      <c r="B101" s="140">
        <v>500</v>
      </c>
    </row>
    <row r="102" ht="22.5" customHeight="1" spans="1:2">
      <c r="A102" s="139" t="s">
        <v>276</v>
      </c>
      <c r="B102" s="140">
        <v>357.24</v>
      </c>
    </row>
    <row r="103" ht="22.5" customHeight="1" spans="1:2">
      <c r="A103" s="139" t="s">
        <v>277</v>
      </c>
      <c r="B103" s="140">
        <v>11982.125605</v>
      </c>
    </row>
    <row r="104" s="2" customFormat="1" ht="22.5" customHeight="1" spans="1:2">
      <c r="A104" s="139" t="s">
        <v>278</v>
      </c>
      <c r="B104" s="140">
        <v>6182.191231</v>
      </c>
    </row>
    <row r="105" ht="22.5" customHeight="1" spans="1:2">
      <c r="A105" s="139" t="s">
        <v>279</v>
      </c>
      <c r="B105" s="140">
        <v>3712.056574</v>
      </c>
    </row>
    <row r="106" ht="22.5" customHeight="1" spans="1:2">
      <c r="A106" s="139" t="s">
        <v>280</v>
      </c>
      <c r="B106" s="140">
        <v>2087.88</v>
      </c>
    </row>
    <row r="107" s="2" customFormat="1" ht="22.5" customHeight="1" spans="1:2">
      <c r="A107" s="139" t="s">
        <v>281</v>
      </c>
      <c r="B107" s="140">
        <v>1952</v>
      </c>
    </row>
    <row r="108" ht="22.5" customHeight="1" spans="1:2">
      <c r="A108" s="139" t="s">
        <v>282</v>
      </c>
      <c r="B108" s="140">
        <v>1952</v>
      </c>
    </row>
    <row r="109" s="2" customFormat="1" ht="22.5" customHeight="1" spans="1:2">
      <c r="A109" s="139" t="s">
        <v>283</v>
      </c>
      <c r="B109" s="140">
        <v>434</v>
      </c>
    </row>
    <row r="110" ht="22.5" customHeight="1" spans="1:2">
      <c r="A110" s="139" t="s">
        <v>534</v>
      </c>
      <c r="B110" s="140">
        <v>434</v>
      </c>
    </row>
    <row r="111" ht="22.5" customHeight="1" spans="1:2">
      <c r="A111" s="139" t="s">
        <v>287</v>
      </c>
      <c r="B111" s="140">
        <v>248</v>
      </c>
    </row>
    <row r="112" s="2" customFormat="1" ht="22.5" customHeight="1" spans="1:2">
      <c r="A112" s="139" t="s">
        <v>288</v>
      </c>
      <c r="B112" s="140">
        <v>248</v>
      </c>
    </row>
    <row r="113" ht="22.5" customHeight="1" spans="1:2">
      <c r="A113" s="139" t="s">
        <v>290</v>
      </c>
      <c r="B113" s="140">
        <v>74</v>
      </c>
    </row>
    <row r="114" s="2" customFormat="1" ht="22.5" customHeight="1" spans="1:2">
      <c r="A114" s="139" t="s">
        <v>291</v>
      </c>
      <c r="B114" s="140">
        <v>14</v>
      </c>
    </row>
    <row r="115" ht="22.5" customHeight="1" spans="1:2">
      <c r="A115" s="139" t="s">
        <v>292</v>
      </c>
      <c r="B115" s="140">
        <v>60</v>
      </c>
    </row>
    <row r="116" ht="22.5" customHeight="1" spans="1:2">
      <c r="A116" s="139" t="s">
        <v>293</v>
      </c>
      <c r="B116" s="140">
        <v>445.9311</v>
      </c>
    </row>
    <row r="117" s="2" customFormat="1" ht="22.5" customHeight="1" spans="1:2">
      <c r="A117" s="139" t="s">
        <v>169</v>
      </c>
      <c r="B117" s="140">
        <v>63.9311</v>
      </c>
    </row>
    <row r="118" ht="22.5" customHeight="1" spans="1:2">
      <c r="A118" s="139" t="s">
        <v>294</v>
      </c>
      <c r="B118" s="140">
        <v>80</v>
      </c>
    </row>
    <row r="119" s="2" customFormat="1" ht="22.5" customHeight="1" spans="1:2">
      <c r="A119" s="139" t="s">
        <v>295</v>
      </c>
      <c r="B119" s="140">
        <v>160</v>
      </c>
    </row>
    <row r="120" s="2" customFormat="1" ht="22.5" customHeight="1" spans="1:2">
      <c r="A120" s="139" t="s">
        <v>297</v>
      </c>
      <c r="B120" s="140">
        <v>142</v>
      </c>
    </row>
    <row r="121" ht="22.5" customHeight="1" spans="1:2">
      <c r="A121" s="139" t="s">
        <v>298</v>
      </c>
      <c r="B121" s="140">
        <v>547</v>
      </c>
    </row>
    <row r="122" s="2" customFormat="1" ht="22.5" customHeight="1" spans="1:2">
      <c r="A122" s="139" t="s">
        <v>299</v>
      </c>
      <c r="B122" s="140">
        <v>547</v>
      </c>
    </row>
    <row r="123" ht="22.5" customHeight="1" spans="1:2">
      <c r="A123" s="139" t="s">
        <v>303</v>
      </c>
      <c r="B123" s="140">
        <v>5</v>
      </c>
    </row>
    <row r="124" s="2" customFormat="1" ht="22.5" customHeight="1" spans="1:2">
      <c r="A124" s="139" t="s">
        <v>305</v>
      </c>
      <c r="B124" s="140">
        <v>5</v>
      </c>
    </row>
    <row r="125" s="2" customFormat="1" ht="22.5" customHeight="1" spans="1:2">
      <c r="A125" s="139" t="s">
        <v>306</v>
      </c>
      <c r="B125" s="140">
        <v>385</v>
      </c>
    </row>
    <row r="126" ht="22.5" customHeight="1" spans="1:2">
      <c r="A126" s="139" t="s">
        <v>307</v>
      </c>
      <c r="B126" s="140">
        <v>385</v>
      </c>
    </row>
    <row r="127" ht="22.5" customHeight="1" spans="1:2">
      <c r="A127" s="139" t="s">
        <v>308</v>
      </c>
      <c r="B127" s="140">
        <v>94.0548</v>
      </c>
    </row>
    <row r="128" ht="22.5" customHeight="1" spans="1:2">
      <c r="A128" s="139" t="s">
        <v>309</v>
      </c>
      <c r="B128" s="140">
        <v>94.0548</v>
      </c>
    </row>
    <row r="129" ht="22.5" customHeight="1" spans="1:2">
      <c r="A129" s="139" t="s">
        <v>310</v>
      </c>
      <c r="B129" s="140">
        <v>8655</v>
      </c>
    </row>
    <row r="130" s="2" customFormat="1" ht="22.5" customHeight="1" spans="1:2">
      <c r="A130" s="139" t="s">
        <v>311</v>
      </c>
      <c r="B130" s="140">
        <v>8655</v>
      </c>
    </row>
    <row r="131" s="2" customFormat="1" ht="22.5" customHeight="1" spans="1:2">
      <c r="A131" s="137" t="s">
        <v>312</v>
      </c>
      <c r="B131" s="138">
        <v>9070.303427</v>
      </c>
    </row>
    <row r="132" s="2" customFormat="1" ht="22.5" customHeight="1" spans="1:2">
      <c r="A132" s="139" t="s">
        <v>313</v>
      </c>
      <c r="B132" s="140">
        <v>283.5624</v>
      </c>
    </row>
    <row r="133" ht="22.5" customHeight="1" spans="1:2">
      <c r="A133" s="139" t="s">
        <v>169</v>
      </c>
      <c r="B133" s="140">
        <v>283.5624</v>
      </c>
    </row>
    <row r="134" s="2" customFormat="1" ht="22.5" customHeight="1" spans="1:2">
      <c r="A134" s="139" t="s">
        <v>315</v>
      </c>
      <c r="B134" s="140">
        <v>783.7402</v>
      </c>
    </row>
    <row r="135" s="2" customFormat="1" ht="22.5" customHeight="1" spans="1:2">
      <c r="A135" s="139" t="s">
        <v>316</v>
      </c>
      <c r="B135" s="140">
        <v>394.0908</v>
      </c>
    </row>
    <row r="136" ht="22.5" customHeight="1" spans="1:2">
      <c r="A136" s="139" t="s">
        <v>317</v>
      </c>
      <c r="B136" s="140">
        <v>389.6494</v>
      </c>
    </row>
    <row r="137" s="2" customFormat="1" ht="22.5" customHeight="1" spans="1:2">
      <c r="A137" s="139" t="s">
        <v>319</v>
      </c>
      <c r="B137" s="140">
        <v>1507.59</v>
      </c>
    </row>
    <row r="138" ht="22.5" customHeight="1" spans="1:2">
      <c r="A138" s="139" t="s">
        <v>320</v>
      </c>
      <c r="B138" s="140">
        <v>1075.59</v>
      </c>
    </row>
    <row r="139" ht="22.5" customHeight="1" spans="1:2">
      <c r="A139" s="139" t="s">
        <v>321</v>
      </c>
      <c r="B139" s="140">
        <v>432</v>
      </c>
    </row>
    <row r="140" s="2" customFormat="1" ht="22.5" customHeight="1" spans="1:2">
      <c r="A140" s="139" t="s">
        <v>322</v>
      </c>
      <c r="B140" s="140">
        <v>1434.5104</v>
      </c>
    </row>
    <row r="141" ht="22.5" customHeight="1" spans="1:2">
      <c r="A141" s="139" t="s">
        <v>323</v>
      </c>
      <c r="B141" s="140">
        <v>122.822</v>
      </c>
    </row>
    <row r="142" ht="22.5" customHeight="1" spans="1:2">
      <c r="A142" s="139" t="s">
        <v>324</v>
      </c>
      <c r="B142" s="140">
        <v>65.4083</v>
      </c>
    </row>
    <row r="143" s="2" customFormat="1" ht="22.5" customHeight="1" spans="1:2">
      <c r="A143" s="139" t="s">
        <v>325</v>
      </c>
      <c r="B143" s="140">
        <v>190.2801</v>
      </c>
    </row>
    <row r="144" ht="22.5" customHeight="1" spans="1:2">
      <c r="A144" s="139" t="s">
        <v>326</v>
      </c>
      <c r="B144" s="140">
        <v>1056</v>
      </c>
    </row>
    <row r="145" s="2" customFormat="1" ht="22.5" customHeight="1" spans="1:2">
      <c r="A145" s="139" t="s">
        <v>329</v>
      </c>
      <c r="B145" s="140">
        <v>168</v>
      </c>
    </row>
    <row r="146" s="2" customFormat="1" ht="22.5" customHeight="1" spans="1:2">
      <c r="A146" s="139" t="s">
        <v>330</v>
      </c>
      <c r="B146" s="140">
        <v>168</v>
      </c>
    </row>
    <row r="147" ht="22.5" customHeight="1" spans="1:2">
      <c r="A147" s="139" t="s">
        <v>331</v>
      </c>
      <c r="B147" s="140">
        <v>2434.864027</v>
      </c>
    </row>
    <row r="148" ht="22.5" customHeight="1" spans="1:2">
      <c r="A148" s="139" t="s">
        <v>332</v>
      </c>
      <c r="B148" s="140">
        <v>837.950127</v>
      </c>
    </row>
    <row r="149" ht="22.5" customHeight="1" spans="1:2">
      <c r="A149" s="139" t="s">
        <v>333</v>
      </c>
      <c r="B149" s="140">
        <v>1558.8361</v>
      </c>
    </row>
    <row r="150" s="2" customFormat="1" ht="22.5" customHeight="1" spans="1:2">
      <c r="A150" s="139" t="s">
        <v>334</v>
      </c>
      <c r="B150" s="140">
        <v>38.0778</v>
      </c>
    </row>
    <row r="151" s="2" customFormat="1" ht="22.5" customHeight="1" spans="1:2">
      <c r="A151" s="139" t="s">
        <v>335</v>
      </c>
      <c r="B151" s="140">
        <v>27</v>
      </c>
    </row>
    <row r="152" ht="22.5" customHeight="1" spans="1:2">
      <c r="A152" s="139" t="s">
        <v>336</v>
      </c>
      <c r="B152" s="140">
        <v>27</v>
      </c>
    </row>
    <row r="153" s="2" customFormat="1" ht="22.5" customHeight="1" spans="1:2">
      <c r="A153" s="139" t="s">
        <v>337</v>
      </c>
      <c r="B153" s="140">
        <v>484</v>
      </c>
    </row>
    <row r="154" s="2" customFormat="1" ht="22.5" customHeight="1" spans="1:2">
      <c r="A154" s="139" t="s">
        <v>338</v>
      </c>
      <c r="B154" s="140">
        <v>484</v>
      </c>
    </row>
    <row r="155" ht="22.5" customHeight="1" spans="1:2">
      <c r="A155" s="139" t="s">
        <v>340</v>
      </c>
      <c r="B155" s="140">
        <v>25</v>
      </c>
    </row>
    <row r="156" s="2" customFormat="1" ht="22.5" customHeight="1" spans="1:2">
      <c r="A156" s="139" t="s">
        <v>341</v>
      </c>
      <c r="B156" s="140">
        <v>25</v>
      </c>
    </row>
    <row r="157" s="2" customFormat="1" ht="22.5" customHeight="1" spans="1:2">
      <c r="A157" s="139" t="s">
        <v>342</v>
      </c>
      <c r="B157" s="140">
        <v>35.7058</v>
      </c>
    </row>
    <row r="158" ht="22.5" customHeight="1" spans="1:2">
      <c r="A158" s="139" t="s">
        <v>177</v>
      </c>
      <c r="B158" s="140">
        <v>35.7058</v>
      </c>
    </row>
    <row r="159" s="2" customFormat="1" ht="22.5" customHeight="1" spans="1:2">
      <c r="A159" s="139" t="s">
        <v>343</v>
      </c>
      <c r="B159" s="140">
        <v>1682.3306</v>
      </c>
    </row>
    <row r="160" s="2" customFormat="1" ht="22.5" customHeight="1" spans="1:2">
      <c r="A160" s="139" t="s">
        <v>344</v>
      </c>
      <c r="B160" s="140">
        <v>1682.3306</v>
      </c>
    </row>
    <row r="161" s="2" customFormat="1" ht="22.5" customHeight="1" spans="1:2">
      <c r="A161" s="139" t="s">
        <v>345</v>
      </c>
      <c r="B161" s="140">
        <v>204</v>
      </c>
    </row>
    <row r="162" s="2" customFormat="1" ht="22.5" customHeight="1" spans="1:2">
      <c r="A162" s="139" t="s">
        <v>346</v>
      </c>
      <c r="B162" s="140">
        <v>204</v>
      </c>
    </row>
    <row r="163" s="2" customFormat="1" ht="22" customHeight="1" spans="1:2">
      <c r="A163" s="137" t="s">
        <v>347</v>
      </c>
      <c r="B163" s="138">
        <v>762.06125</v>
      </c>
    </row>
    <row r="164" s="2" customFormat="1" ht="22" customHeight="1" spans="1:2">
      <c r="A164" s="139" t="s">
        <v>348</v>
      </c>
      <c r="B164" s="140">
        <v>63.46895</v>
      </c>
    </row>
    <row r="165" ht="22" customHeight="1" spans="1:2">
      <c r="A165" s="139" t="s">
        <v>169</v>
      </c>
      <c r="B165" s="140">
        <v>63.46895</v>
      </c>
    </row>
    <row r="166" ht="22" customHeight="1" spans="1:2">
      <c r="A166" s="139" t="s">
        <v>350</v>
      </c>
      <c r="B166" s="140">
        <v>58.5923</v>
      </c>
    </row>
    <row r="167" ht="22" customHeight="1" spans="1:2">
      <c r="A167" s="139" t="s">
        <v>351</v>
      </c>
      <c r="B167" s="140">
        <v>58.5923</v>
      </c>
    </row>
    <row r="168" ht="22" customHeight="1" spans="1:2">
      <c r="A168" s="139" t="s">
        <v>355</v>
      </c>
      <c r="B168" s="140">
        <v>640</v>
      </c>
    </row>
    <row r="169" ht="22" customHeight="1" spans="1:2">
      <c r="A169" s="139" t="s">
        <v>356</v>
      </c>
      <c r="B169" s="140">
        <v>640</v>
      </c>
    </row>
    <row r="170" s="2" customFormat="1" ht="22" customHeight="1" spans="1:2">
      <c r="A170" s="137" t="s">
        <v>360</v>
      </c>
      <c r="B170" s="138">
        <v>1319.075104</v>
      </c>
    </row>
    <row r="171" ht="22" customHeight="1" spans="1:2">
      <c r="A171" s="139" t="s">
        <v>361</v>
      </c>
      <c r="B171" s="140">
        <v>426.8409</v>
      </c>
    </row>
    <row r="172" ht="22" customHeight="1" spans="1:2">
      <c r="A172" s="139" t="s">
        <v>169</v>
      </c>
      <c r="B172" s="140">
        <v>187.0992</v>
      </c>
    </row>
    <row r="173" ht="22" customHeight="1" spans="1:2">
      <c r="A173" s="139" t="s">
        <v>362</v>
      </c>
      <c r="B173" s="140">
        <v>129.63165</v>
      </c>
    </row>
    <row r="174" ht="22" customHeight="1" spans="1:2">
      <c r="A174" s="139" t="s">
        <v>363</v>
      </c>
      <c r="B174" s="140">
        <v>43.92345</v>
      </c>
    </row>
    <row r="175" ht="22" customHeight="1" spans="1:2">
      <c r="A175" s="139" t="s">
        <v>364</v>
      </c>
      <c r="B175" s="140">
        <v>66.1866</v>
      </c>
    </row>
    <row r="176" ht="22" customHeight="1" spans="1:2">
      <c r="A176" s="139" t="s">
        <v>366</v>
      </c>
      <c r="B176" s="140">
        <v>154</v>
      </c>
    </row>
    <row r="177" ht="22" customHeight="1" spans="1:2">
      <c r="A177" s="139" t="s">
        <v>367</v>
      </c>
      <c r="B177" s="140">
        <v>154</v>
      </c>
    </row>
    <row r="178" ht="22" customHeight="1" spans="1:2">
      <c r="A178" s="139" t="s">
        <v>368</v>
      </c>
      <c r="B178" s="140">
        <v>738.2042</v>
      </c>
    </row>
    <row r="179" ht="22" customHeight="1" spans="1:2">
      <c r="A179" s="139" t="s">
        <v>369</v>
      </c>
      <c r="B179" s="140">
        <v>738.2042</v>
      </c>
    </row>
    <row r="180" s="2" customFormat="1" ht="22" customHeight="1" spans="1:2">
      <c r="A180" s="137" t="s">
        <v>370</v>
      </c>
      <c r="B180" s="138">
        <v>3531.705928</v>
      </c>
    </row>
    <row r="181" ht="22" customHeight="1" spans="1:2">
      <c r="A181" s="139" t="s">
        <v>371</v>
      </c>
      <c r="B181" s="140">
        <v>2517.160928</v>
      </c>
    </row>
    <row r="182" ht="22" customHeight="1" spans="1:2">
      <c r="A182" s="139" t="s">
        <v>169</v>
      </c>
      <c r="B182" s="140">
        <v>365.89945</v>
      </c>
    </row>
    <row r="183" ht="22" customHeight="1" spans="1:2">
      <c r="A183" s="139" t="s">
        <v>177</v>
      </c>
      <c r="B183" s="140">
        <v>651.261478</v>
      </c>
    </row>
    <row r="184" ht="22" customHeight="1" spans="1:2">
      <c r="A184" s="139" t="s">
        <v>374</v>
      </c>
      <c r="B184" s="140">
        <v>1500</v>
      </c>
    </row>
    <row r="185" ht="22" customHeight="1" spans="1:2">
      <c r="A185" s="139" t="s">
        <v>376</v>
      </c>
      <c r="B185" s="140">
        <v>498.2093</v>
      </c>
    </row>
    <row r="186" ht="22" customHeight="1" spans="1:2">
      <c r="A186" s="139" t="s">
        <v>169</v>
      </c>
      <c r="B186" s="140">
        <v>275.5188</v>
      </c>
    </row>
    <row r="187" ht="22" customHeight="1" spans="1:2">
      <c r="A187" s="139" t="s">
        <v>377</v>
      </c>
      <c r="B187" s="140">
        <v>222.6905</v>
      </c>
    </row>
    <row r="188" ht="22" customHeight="1" spans="1:2">
      <c r="A188" s="139" t="s">
        <v>383</v>
      </c>
      <c r="B188" s="140">
        <v>399.01395</v>
      </c>
    </row>
    <row r="189" ht="22" customHeight="1" spans="1:2">
      <c r="A189" s="139" t="s">
        <v>169</v>
      </c>
      <c r="B189" s="140">
        <v>245.6661</v>
      </c>
    </row>
    <row r="190" ht="22" customHeight="1" spans="1:2">
      <c r="A190" s="139" t="s">
        <v>384</v>
      </c>
      <c r="B190" s="140">
        <v>153.34785</v>
      </c>
    </row>
    <row r="191" ht="22" customHeight="1" spans="1:2">
      <c r="A191" s="139" t="s">
        <v>392</v>
      </c>
      <c r="B191" s="140">
        <v>117.32175</v>
      </c>
    </row>
    <row r="192" ht="22" customHeight="1" spans="1:2">
      <c r="A192" s="139" t="s">
        <v>169</v>
      </c>
      <c r="B192" s="140">
        <v>117.32175</v>
      </c>
    </row>
    <row r="193" s="2" customFormat="1" ht="22" customHeight="1" spans="1:2">
      <c r="A193" s="137" t="s">
        <v>402</v>
      </c>
      <c r="B193" s="138">
        <v>343.4776</v>
      </c>
    </row>
    <row r="194" ht="22" customHeight="1" spans="1:2">
      <c r="A194" s="139" t="s">
        <v>403</v>
      </c>
      <c r="B194" s="140">
        <v>343.4776</v>
      </c>
    </row>
    <row r="195" ht="22" customHeight="1" spans="1:2">
      <c r="A195" s="139" t="s">
        <v>169</v>
      </c>
      <c r="B195" s="140">
        <v>70.84205</v>
      </c>
    </row>
    <row r="196" ht="22" customHeight="1" spans="1:2">
      <c r="A196" s="139" t="s">
        <v>404</v>
      </c>
      <c r="B196" s="140">
        <v>133.53455</v>
      </c>
    </row>
    <row r="197" ht="22" customHeight="1" spans="1:2">
      <c r="A197" s="139" t="s">
        <v>405</v>
      </c>
      <c r="B197" s="140">
        <v>139.101</v>
      </c>
    </row>
    <row r="198" s="2" customFormat="1" ht="22" customHeight="1" spans="1:2">
      <c r="A198" s="137" t="s">
        <v>407</v>
      </c>
      <c r="B198" s="138">
        <v>30</v>
      </c>
    </row>
    <row r="199" ht="22" customHeight="1" spans="1:2">
      <c r="A199" s="139" t="s">
        <v>408</v>
      </c>
      <c r="B199" s="140">
        <v>30</v>
      </c>
    </row>
    <row r="200" ht="22" customHeight="1" spans="1:2">
      <c r="A200" s="139" t="s">
        <v>409</v>
      </c>
      <c r="B200" s="140">
        <v>30</v>
      </c>
    </row>
    <row r="201" s="2" customFormat="1" ht="22" customHeight="1" spans="1:2">
      <c r="A201" s="137" t="s">
        <v>412</v>
      </c>
      <c r="B201" s="138">
        <v>59</v>
      </c>
    </row>
    <row r="202" ht="22" customHeight="1" spans="1:2">
      <c r="A202" s="139" t="s">
        <v>413</v>
      </c>
      <c r="B202" s="140">
        <v>59</v>
      </c>
    </row>
    <row r="203" ht="22" customHeight="1" spans="1:2">
      <c r="A203" s="139" t="s">
        <v>169</v>
      </c>
      <c r="B203" s="140">
        <v>59.01575</v>
      </c>
    </row>
    <row r="204" s="2" customFormat="1" ht="22" customHeight="1" spans="1:2">
      <c r="A204" s="137" t="s">
        <v>415</v>
      </c>
      <c r="B204" s="138">
        <v>180</v>
      </c>
    </row>
    <row r="205" ht="22" customHeight="1" spans="1:2">
      <c r="A205" s="139" t="s">
        <v>416</v>
      </c>
      <c r="B205" s="140">
        <v>180.3303</v>
      </c>
    </row>
    <row r="206" ht="22" customHeight="1" spans="1:2">
      <c r="A206" s="139" t="s">
        <v>169</v>
      </c>
      <c r="B206" s="140">
        <v>180.3303</v>
      </c>
    </row>
    <row r="207" s="2" customFormat="1" ht="22" customHeight="1" spans="1:2">
      <c r="A207" s="137" t="s">
        <v>424</v>
      </c>
      <c r="B207" s="138">
        <v>3548.905564</v>
      </c>
    </row>
    <row r="208" ht="22" customHeight="1" spans="1:2">
      <c r="A208" s="139" t="s">
        <v>425</v>
      </c>
      <c r="B208" s="140">
        <v>640</v>
      </c>
    </row>
    <row r="209" ht="22" customHeight="1" spans="1:2">
      <c r="A209" s="139" t="s">
        <v>429</v>
      </c>
      <c r="B209" s="140">
        <v>640</v>
      </c>
    </row>
    <row r="210" ht="22" customHeight="1" spans="1:2">
      <c r="A210" s="139" t="s">
        <v>430</v>
      </c>
      <c r="B210" s="140">
        <v>2908.905564</v>
      </c>
    </row>
    <row r="211" ht="22" customHeight="1" spans="1:2">
      <c r="A211" s="139" t="s">
        <v>431</v>
      </c>
      <c r="B211" s="140">
        <v>2908.905564</v>
      </c>
    </row>
    <row r="212" s="2" customFormat="1" ht="22" customHeight="1" spans="1:2">
      <c r="A212" s="137" t="s">
        <v>432</v>
      </c>
      <c r="B212" s="138">
        <v>107.01025</v>
      </c>
    </row>
    <row r="213" ht="22" customHeight="1" spans="1:2">
      <c r="A213" s="139" t="s">
        <v>433</v>
      </c>
      <c r="B213" s="140">
        <v>92.01025</v>
      </c>
    </row>
    <row r="214" ht="22" customHeight="1" spans="1:2">
      <c r="A214" s="139" t="s">
        <v>169</v>
      </c>
      <c r="B214" s="140">
        <v>92.01025</v>
      </c>
    </row>
    <row r="215" ht="22" customHeight="1" spans="1:2">
      <c r="A215" s="139" t="s">
        <v>435</v>
      </c>
      <c r="B215" s="140">
        <v>15</v>
      </c>
    </row>
    <row r="216" ht="22" customHeight="1" spans="1:2">
      <c r="A216" s="139" t="s">
        <v>436</v>
      </c>
      <c r="B216" s="140">
        <v>15</v>
      </c>
    </row>
    <row r="217" s="2" customFormat="1" ht="22" customHeight="1" spans="1:2">
      <c r="A217" s="137" t="s">
        <v>437</v>
      </c>
      <c r="B217" s="138">
        <v>648.4527</v>
      </c>
    </row>
    <row r="218" ht="22" customHeight="1" spans="1:2">
      <c r="A218" s="139" t="s">
        <v>438</v>
      </c>
      <c r="B218" s="140">
        <v>395.0127</v>
      </c>
    </row>
    <row r="219" ht="22" customHeight="1" spans="1:2">
      <c r="A219" s="139" t="s">
        <v>169</v>
      </c>
      <c r="B219" s="140">
        <v>120.0127</v>
      </c>
    </row>
    <row r="220" ht="22" customHeight="1" spans="1:2">
      <c r="A220" s="139" t="s">
        <v>439</v>
      </c>
      <c r="B220" s="140">
        <v>275</v>
      </c>
    </row>
    <row r="221" ht="22" customHeight="1" spans="1:2">
      <c r="A221" s="139" t="s">
        <v>440</v>
      </c>
      <c r="B221" s="140">
        <v>253.44</v>
      </c>
    </row>
    <row r="222" ht="22" customHeight="1" spans="1:2">
      <c r="A222" s="139" t="s">
        <v>441</v>
      </c>
      <c r="B222" s="140">
        <v>253.44</v>
      </c>
    </row>
    <row r="223" s="2" customFormat="1" ht="22" customHeight="1" spans="1:2">
      <c r="A223" s="137" t="s">
        <v>450</v>
      </c>
      <c r="B223" s="138">
        <v>5100</v>
      </c>
    </row>
    <row r="224" ht="22" customHeight="1" spans="1:2">
      <c r="A224" s="139" t="s">
        <v>451</v>
      </c>
      <c r="B224" s="140">
        <v>5100</v>
      </c>
    </row>
    <row r="225" ht="22" customHeight="1" spans="1:2">
      <c r="A225" s="139" t="s">
        <v>452</v>
      </c>
      <c r="B225" s="140">
        <v>5100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171"/>
  <sheetViews>
    <sheetView workbookViewId="0">
      <selection activeCell="H13" sqref="H13"/>
    </sheetView>
  </sheetViews>
  <sheetFormatPr defaultColWidth="6.85833333333333" defaultRowHeight="12.75" customHeight="1"/>
  <cols>
    <col min="1" max="1" width="24" style="101" customWidth="1"/>
    <col min="2" max="2" width="11.375" style="101" customWidth="1"/>
    <col min="3" max="3" width="9.625" style="101" customWidth="1"/>
    <col min="4" max="4" width="8.375" style="101" customWidth="1"/>
    <col min="5" max="33" width="6.875" style="101" customWidth="1"/>
    <col min="34" max="34" width="7.625" style="101" customWidth="1"/>
    <col min="35" max="35" width="7.75" style="101" customWidth="1"/>
    <col min="36" max="47" width="6.875" style="101" customWidth="1"/>
    <col min="48" max="48" width="7.5" style="101" customWidth="1"/>
    <col min="49" max="49" width="7.375" style="101" customWidth="1"/>
    <col min="50" max="75" width="6.875" style="101" customWidth="1"/>
    <col min="76" max="256" width="6.85833333333333" style="101" customWidth="1"/>
    <col min="257" max="16384" width="6.85833333333333" style="101"/>
  </cols>
  <sheetData>
    <row r="1" s="101" customFormat="1" ht="22" customHeight="1" spans="1:1">
      <c r="A1" s="2" t="s">
        <v>535</v>
      </c>
    </row>
    <row r="2" s="101" customFormat="1" ht="49.5" customHeight="1" spans="1:74">
      <c r="A2" s="103" t="s">
        <v>536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="101" customFormat="1" ht="17.25" customHeight="1" spans="74:74">
      <c r="BV3" s="114" t="s">
        <v>52</v>
      </c>
    </row>
    <row r="4" s="101" customFormat="1" ht="32.25" customHeight="1" spans="1:74">
      <c r="A4" s="104" t="s">
        <v>461</v>
      </c>
      <c r="B4" s="105" t="s">
        <v>462</v>
      </c>
      <c r="C4" s="106" t="s">
        <v>463</v>
      </c>
      <c r="D4" s="105"/>
      <c r="E4" s="105"/>
      <c r="F4" s="105"/>
      <c r="G4" s="105"/>
      <c r="H4" s="106" t="s">
        <v>464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 t="s">
        <v>465</v>
      </c>
      <c r="T4" s="105"/>
      <c r="U4" s="105"/>
      <c r="V4" s="105"/>
      <c r="W4" s="105"/>
      <c r="X4" s="105"/>
      <c r="Y4" s="105"/>
      <c r="Z4" s="105"/>
      <c r="AA4" s="106" t="s">
        <v>466</v>
      </c>
      <c r="AB4" s="105"/>
      <c r="AC4" s="105"/>
      <c r="AD4" s="105"/>
      <c r="AE4" s="105"/>
      <c r="AF4" s="105"/>
      <c r="AG4" s="105"/>
      <c r="AH4" s="106" t="s">
        <v>467</v>
      </c>
      <c r="AI4" s="105"/>
      <c r="AJ4" s="105"/>
      <c r="AK4" s="105"/>
      <c r="AL4" s="106" t="s">
        <v>468</v>
      </c>
      <c r="AM4" s="105"/>
      <c r="AN4" s="105"/>
      <c r="AO4" s="106" t="s">
        <v>469</v>
      </c>
      <c r="AP4" s="105"/>
      <c r="AQ4" s="105"/>
      <c r="AR4" s="105"/>
      <c r="AS4" s="106" t="s">
        <v>470</v>
      </c>
      <c r="AT4" s="105"/>
      <c r="AU4" s="105"/>
      <c r="AV4" s="106" t="s">
        <v>471</v>
      </c>
      <c r="AW4" s="105"/>
      <c r="AX4" s="105"/>
      <c r="AY4" s="105"/>
      <c r="AZ4" s="105"/>
      <c r="BA4" s="105"/>
      <c r="BB4" s="106" t="s">
        <v>472</v>
      </c>
      <c r="BC4" s="105"/>
      <c r="BD4" s="105"/>
      <c r="BE4" s="106" t="s">
        <v>473</v>
      </c>
      <c r="BF4" s="105"/>
      <c r="BG4" s="105"/>
      <c r="BH4" s="105"/>
      <c r="BI4" s="105"/>
      <c r="BJ4" s="106" t="s">
        <v>453</v>
      </c>
      <c r="BK4" s="105"/>
      <c r="BL4" s="105"/>
      <c r="BM4" s="106" t="s">
        <v>474</v>
      </c>
      <c r="BN4" s="105"/>
      <c r="BO4" s="105"/>
      <c r="BP4" s="105"/>
      <c r="BQ4" s="105"/>
      <c r="BR4" s="105" t="s">
        <v>450</v>
      </c>
      <c r="BS4" s="105"/>
      <c r="BT4" s="105"/>
      <c r="BU4" s="105"/>
      <c r="BV4" s="105"/>
    </row>
    <row r="5" s="101" customFormat="1" ht="32.25" customHeight="1" spans="1:74">
      <c r="A5" s="107"/>
      <c r="B5" s="108"/>
      <c r="C5" s="109" t="s">
        <v>475</v>
      </c>
      <c r="D5" s="110" t="s">
        <v>476</v>
      </c>
      <c r="E5" s="110" t="s">
        <v>477</v>
      </c>
      <c r="F5" s="110" t="s">
        <v>478</v>
      </c>
      <c r="G5" s="110" t="s">
        <v>479</v>
      </c>
      <c r="H5" s="110" t="s">
        <v>475</v>
      </c>
      <c r="I5" s="110" t="s">
        <v>480</v>
      </c>
      <c r="J5" s="110" t="s">
        <v>481</v>
      </c>
      <c r="K5" s="110" t="s">
        <v>482</v>
      </c>
      <c r="L5" s="110" t="s">
        <v>483</v>
      </c>
      <c r="M5" s="110" t="s">
        <v>484</v>
      </c>
      <c r="N5" s="110" t="s">
        <v>485</v>
      </c>
      <c r="O5" s="110" t="s">
        <v>486</v>
      </c>
      <c r="P5" s="110" t="s">
        <v>487</v>
      </c>
      <c r="Q5" s="110" t="s">
        <v>488</v>
      </c>
      <c r="R5" s="110" t="s">
        <v>489</v>
      </c>
      <c r="S5" s="110" t="s">
        <v>475</v>
      </c>
      <c r="T5" s="110" t="s">
        <v>490</v>
      </c>
      <c r="U5" s="110" t="s">
        <v>491</v>
      </c>
      <c r="V5" s="110" t="s">
        <v>492</v>
      </c>
      <c r="W5" s="110" t="s">
        <v>493</v>
      </c>
      <c r="X5" s="110" t="s">
        <v>494</v>
      </c>
      <c r="Y5" s="110" t="s">
        <v>495</v>
      </c>
      <c r="Z5" s="110" t="s">
        <v>496</v>
      </c>
      <c r="AA5" s="110" t="s">
        <v>475</v>
      </c>
      <c r="AB5" s="110" t="s">
        <v>490</v>
      </c>
      <c r="AC5" s="110" t="s">
        <v>491</v>
      </c>
      <c r="AD5" s="110" t="s">
        <v>492</v>
      </c>
      <c r="AE5" s="110" t="s">
        <v>494</v>
      </c>
      <c r="AF5" s="110" t="s">
        <v>495</v>
      </c>
      <c r="AG5" s="110" t="s">
        <v>496</v>
      </c>
      <c r="AH5" s="110" t="s">
        <v>475</v>
      </c>
      <c r="AI5" s="110" t="s">
        <v>497</v>
      </c>
      <c r="AJ5" s="110" t="s">
        <v>498</v>
      </c>
      <c r="AK5" s="110" t="s">
        <v>499</v>
      </c>
      <c r="AL5" s="110" t="s">
        <v>475</v>
      </c>
      <c r="AM5" s="110" t="s">
        <v>500</v>
      </c>
      <c r="AN5" s="110" t="s">
        <v>501</v>
      </c>
      <c r="AO5" s="110" t="s">
        <v>475</v>
      </c>
      <c r="AP5" s="110" t="s">
        <v>502</v>
      </c>
      <c r="AQ5" s="110" t="s">
        <v>503</v>
      </c>
      <c r="AR5" s="110" t="s">
        <v>504</v>
      </c>
      <c r="AS5" s="110" t="s">
        <v>475</v>
      </c>
      <c r="AT5" s="110" t="s">
        <v>505</v>
      </c>
      <c r="AU5" s="110" t="s">
        <v>506</v>
      </c>
      <c r="AV5" s="110" t="s">
        <v>475</v>
      </c>
      <c r="AW5" s="110" t="s">
        <v>507</v>
      </c>
      <c r="AX5" s="110" t="s">
        <v>508</v>
      </c>
      <c r="AY5" s="110" t="s">
        <v>509</v>
      </c>
      <c r="AZ5" s="110" t="s">
        <v>510</v>
      </c>
      <c r="BA5" s="110" t="s">
        <v>511</v>
      </c>
      <c r="BB5" s="110" t="s">
        <v>475</v>
      </c>
      <c r="BC5" s="110" t="s">
        <v>512</v>
      </c>
      <c r="BD5" s="110" t="s">
        <v>513</v>
      </c>
      <c r="BE5" s="110" t="s">
        <v>475</v>
      </c>
      <c r="BF5" s="110" t="s">
        <v>514</v>
      </c>
      <c r="BG5" s="110" t="s">
        <v>515</v>
      </c>
      <c r="BH5" s="110" t="s">
        <v>516</v>
      </c>
      <c r="BI5" s="110" t="s">
        <v>517</v>
      </c>
      <c r="BJ5" s="110" t="s">
        <v>475</v>
      </c>
      <c r="BK5" s="110" t="s">
        <v>518</v>
      </c>
      <c r="BL5" s="110" t="s">
        <v>519</v>
      </c>
      <c r="BM5" s="110" t="s">
        <v>475</v>
      </c>
      <c r="BN5" s="110" t="s">
        <v>520</v>
      </c>
      <c r="BO5" s="110" t="s">
        <v>521</v>
      </c>
      <c r="BP5" s="110" t="s">
        <v>522</v>
      </c>
      <c r="BQ5" s="110" t="s">
        <v>523</v>
      </c>
      <c r="BR5" s="113" t="s">
        <v>475</v>
      </c>
      <c r="BS5" s="113" t="s">
        <v>524</v>
      </c>
      <c r="BT5" s="113" t="s">
        <v>525</v>
      </c>
      <c r="BU5" s="113" t="s">
        <v>526</v>
      </c>
      <c r="BV5" s="113" t="s">
        <v>450</v>
      </c>
    </row>
    <row r="6" s="101" customFormat="1" ht="23.25" customHeight="1" spans="1:74">
      <c r="A6" s="111" t="s">
        <v>166</v>
      </c>
      <c r="B6" s="112">
        <f t="shared" ref="B6:BM6" si="0">SUM(B7:B24)</f>
        <v>85927.34572</v>
      </c>
      <c r="C6" s="112">
        <f t="shared" si="0"/>
        <v>16723.968628</v>
      </c>
      <c r="D6" s="112">
        <f t="shared" si="0"/>
        <v>9435.9034</v>
      </c>
      <c r="E6" s="112">
        <f t="shared" si="0"/>
        <v>4339.621032</v>
      </c>
      <c r="F6" s="112">
        <f t="shared" si="0"/>
        <v>989.388536</v>
      </c>
      <c r="G6" s="112">
        <f t="shared" si="0"/>
        <v>1959.05566</v>
      </c>
      <c r="H6" s="112">
        <f t="shared" si="0"/>
        <v>5181.391</v>
      </c>
      <c r="I6" s="112">
        <f t="shared" si="0"/>
        <v>3291.717948</v>
      </c>
      <c r="J6" s="112">
        <f t="shared" si="0"/>
        <v>55.395</v>
      </c>
      <c r="K6" s="112">
        <f t="shared" si="0"/>
        <v>51.563</v>
      </c>
      <c r="L6" s="112">
        <f t="shared" si="0"/>
        <v>50</v>
      </c>
      <c r="M6" s="112">
        <f t="shared" si="0"/>
        <v>293.39</v>
      </c>
      <c r="N6" s="112">
        <f t="shared" si="0"/>
        <v>94.8</v>
      </c>
      <c r="O6" s="112">
        <f t="shared" si="0"/>
        <v>0</v>
      </c>
      <c r="P6" s="112">
        <f t="shared" si="0"/>
        <v>163.65</v>
      </c>
      <c r="Q6" s="112">
        <f t="shared" si="0"/>
        <v>104.1</v>
      </c>
      <c r="R6" s="112">
        <f t="shared" si="0"/>
        <v>1076.775052</v>
      </c>
      <c r="S6" s="112">
        <f t="shared" si="0"/>
        <v>0</v>
      </c>
      <c r="T6" s="112">
        <f t="shared" si="0"/>
        <v>0</v>
      </c>
      <c r="U6" s="112">
        <f t="shared" si="0"/>
        <v>0</v>
      </c>
      <c r="V6" s="112">
        <f t="shared" si="0"/>
        <v>0</v>
      </c>
      <c r="W6" s="112">
        <f t="shared" si="0"/>
        <v>0</v>
      </c>
      <c r="X6" s="112">
        <f t="shared" si="0"/>
        <v>0</v>
      </c>
      <c r="Y6" s="112">
        <f t="shared" si="0"/>
        <v>0</v>
      </c>
      <c r="Z6" s="112">
        <f t="shared" si="0"/>
        <v>0</v>
      </c>
      <c r="AA6" s="112">
        <f t="shared" si="0"/>
        <v>0</v>
      </c>
      <c r="AB6" s="112">
        <f t="shared" si="0"/>
        <v>0</v>
      </c>
      <c r="AC6" s="112">
        <f t="shared" si="0"/>
        <v>0</v>
      </c>
      <c r="AD6" s="112">
        <f t="shared" si="0"/>
        <v>0</v>
      </c>
      <c r="AE6" s="112">
        <f t="shared" si="0"/>
        <v>0</v>
      </c>
      <c r="AF6" s="112">
        <f t="shared" si="0"/>
        <v>0</v>
      </c>
      <c r="AG6" s="112">
        <f t="shared" si="0"/>
        <v>0</v>
      </c>
      <c r="AH6" s="112">
        <f t="shared" si="0"/>
        <v>40069.213289</v>
      </c>
      <c r="AI6" s="112">
        <f t="shared" si="0"/>
        <v>34339.813289</v>
      </c>
      <c r="AJ6" s="112">
        <f t="shared" si="0"/>
        <v>5729.4</v>
      </c>
      <c r="AK6" s="112">
        <f t="shared" si="0"/>
        <v>0</v>
      </c>
      <c r="AL6" s="112">
        <f t="shared" si="0"/>
        <v>0</v>
      </c>
      <c r="AM6" s="112">
        <f t="shared" si="0"/>
        <v>0</v>
      </c>
      <c r="AN6" s="112">
        <f t="shared" si="0"/>
        <v>0</v>
      </c>
      <c r="AO6" s="112">
        <f t="shared" si="0"/>
        <v>30</v>
      </c>
      <c r="AP6" s="112">
        <f t="shared" si="0"/>
        <v>30</v>
      </c>
      <c r="AQ6" s="112">
        <f t="shared" si="0"/>
        <v>0</v>
      </c>
      <c r="AR6" s="112">
        <f t="shared" si="0"/>
        <v>0</v>
      </c>
      <c r="AS6" s="112">
        <f t="shared" si="0"/>
        <v>0</v>
      </c>
      <c r="AT6" s="112">
        <f t="shared" si="0"/>
        <v>0</v>
      </c>
      <c r="AU6" s="112">
        <f t="shared" si="0"/>
        <v>0</v>
      </c>
      <c r="AV6" s="112">
        <f t="shared" si="0"/>
        <v>23922.772803</v>
      </c>
      <c r="AW6" s="112">
        <f t="shared" si="0"/>
        <v>17712.252865</v>
      </c>
      <c r="AX6" s="112">
        <f t="shared" si="0"/>
        <v>0</v>
      </c>
      <c r="AY6" s="112">
        <f t="shared" si="0"/>
        <v>0</v>
      </c>
      <c r="AZ6" s="112">
        <f t="shared" si="0"/>
        <v>1755.6365</v>
      </c>
      <c r="BA6" s="112">
        <f t="shared" si="0"/>
        <v>4454.883438</v>
      </c>
      <c r="BB6" s="112">
        <f t="shared" si="0"/>
        <v>0</v>
      </c>
      <c r="BC6" s="112">
        <f t="shared" si="0"/>
        <v>0</v>
      </c>
      <c r="BD6" s="112">
        <f t="shared" si="0"/>
        <v>0</v>
      </c>
      <c r="BE6" s="112">
        <f t="shared" si="0"/>
        <v>0</v>
      </c>
      <c r="BF6" s="112">
        <f t="shared" si="0"/>
        <v>0</v>
      </c>
      <c r="BG6" s="112">
        <f t="shared" si="0"/>
        <v>0</v>
      </c>
      <c r="BH6" s="112">
        <f t="shared" si="0"/>
        <v>0</v>
      </c>
      <c r="BI6" s="112">
        <f t="shared" si="0"/>
        <v>0</v>
      </c>
      <c r="BJ6" s="112">
        <f t="shared" si="0"/>
        <v>0</v>
      </c>
      <c r="BK6" s="112">
        <f t="shared" si="0"/>
        <v>0</v>
      </c>
      <c r="BL6" s="112">
        <f t="shared" si="0"/>
        <v>0</v>
      </c>
      <c r="BM6" s="112">
        <f t="shared" si="0"/>
        <v>0</v>
      </c>
      <c r="BN6" s="112">
        <f t="shared" ref="BN6:BV6" si="1">SUM(BN7:BN24)</f>
        <v>0</v>
      </c>
      <c r="BO6" s="112">
        <f t="shared" si="1"/>
        <v>0</v>
      </c>
      <c r="BP6" s="112">
        <f t="shared" si="1"/>
        <v>0</v>
      </c>
      <c r="BQ6" s="112">
        <f t="shared" si="1"/>
        <v>0</v>
      </c>
      <c r="BR6" s="112">
        <f t="shared" si="1"/>
        <v>0</v>
      </c>
      <c r="BS6" s="112">
        <f t="shared" si="1"/>
        <v>0</v>
      </c>
      <c r="BT6" s="112">
        <f t="shared" si="1"/>
        <v>0</v>
      </c>
      <c r="BU6" s="112">
        <f t="shared" si="1"/>
        <v>0</v>
      </c>
      <c r="BV6" s="112">
        <f t="shared" si="1"/>
        <v>0</v>
      </c>
    </row>
    <row r="7" s="101" customFormat="1" ht="23.25" customHeight="1" spans="1:74">
      <c r="A7" s="111" t="s">
        <v>167</v>
      </c>
      <c r="B7" s="112">
        <v>12065.257237</v>
      </c>
      <c r="C7" s="112">
        <v>6172.564371</v>
      </c>
      <c r="D7" s="112">
        <v>5651.8669</v>
      </c>
      <c r="E7" s="112">
        <v>55.605811</v>
      </c>
      <c r="F7" s="112">
        <v>0</v>
      </c>
      <c r="G7" s="112">
        <v>465.09166</v>
      </c>
      <c r="H7" s="112">
        <v>2085.361</v>
      </c>
      <c r="I7" s="112">
        <v>1525.927</v>
      </c>
      <c r="J7" s="112">
        <v>45.295</v>
      </c>
      <c r="K7" s="112">
        <v>41.009</v>
      </c>
      <c r="L7" s="112">
        <v>8</v>
      </c>
      <c r="M7" s="112">
        <v>145.5</v>
      </c>
      <c r="N7" s="112">
        <v>75.29</v>
      </c>
      <c r="O7" s="112">
        <v>0</v>
      </c>
      <c r="P7" s="112">
        <v>109.08</v>
      </c>
      <c r="Q7" s="112">
        <v>43.05</v>
      </c>
      <c r="R7" s="112">
        <v>92.21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2622.317456</v>
      </c>
      <c r="AI7" s="112">
        <v>2403.717456</v>
      </c>
      <c r="AJ7" s="112">
        <v>218.6</v>
      </c>
      <c r="AK7" s="112">
        <v>0</v>
      </c>
      <c r="AL7" s="112">
        <v>0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1185.01441</v>
      </c>
      <c r="AW7" s="112">
        <v>1141.21441</v>
      </c>
      <c r="AX7" s="112">
        <v>0</v>
      </c>
      <c r="AY7" s="112">
        <v>0</v>
      </c>
      <c r="AZ7" s="112">
        <v>7.8</v>
      </c>
      <c r="BA7" s="112">
        <v>36</v>
      </c>
      <c r="BB7" s="112">
        <v>0</v>
      </c>
      <c r="BC7" s="112">
        <v>0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12">
        <v>0</v>
      </c>
      <c r="BO7" s="112">
        <v>0</v>
      </c>
      <c r="BP7" s="112">
        <v>0</v>
      </c>
      <c r="BQ7" s="112">
        <v>0</v>
      </c>
      <c r="BR7" s="112">
        <v>0</v>
      </c>
      <c r="BS7" s="112">
        <v>0</v>
      </c>
      <c r="BT7" s="112">
        <v>0</v>
      </c>
      <c r="BU7" s="112">
        <v>0</v>
      </c>
      <c r="BV7" s="112">
        <v>0</v>
      </c>
    </row>
    <row r="8" s="101" customFormat="1" ht="23.25" customHeight="1" spans="1:74">
      <c r="A8" s="111" t="s">
        <v>226</v>
      </c>
      <c r="B8" s="112">
        <v>3915.88095</v>
      </c>
      <c r="C8" s="112">
        <v>2513.48995</v>
      </c>
      <c r="D8" s="112">
        <v>1325.60495</v>
      </c>
      <c r="E8" s="112">
        <v>293.397</v>
      </c>
      <c r="F8" s="112">
        <v>0</v>
      </c>
      <c r="G8" s="112">
        <v>894.488</v>
      </c>
      <c r="H8" s="112">
        <v>1349.54</v>
      </c>
      <c r="I8" s="112">
        <v>361.14</v>
      </c>
      <c r="J8" s="112">
        <v>3.2</v>
      </c>
      <c r="K8" s="112">
        <v>3</v>
      </c>
      <c r="L8" s="112">
        <v>42</v>
      </c>
      <c r="M8" s="112">
        <v>142</v>
      </c>
      <c r="N8" s="112">
        <v>7.2</v>
      </c>
      <c r="O8" s="112">
        <v>0</v>
      </c>
      <c r="P8" s="112">
        <v>37</v>
      </c>
      <c r="Q8" s="112">
        <v>60</v>
      </c>
      <c r="R8" s="112">
        <v>694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46.761</v>
      </c>
      <c r="AI8" s="112">
        <v>44.061</v>
      </c>
      <c r="AJ8" s="112">
        <v>2.7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6.09</v>
      </c>
      <c r="AW8" s="112">
        <v>6.09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12">
        <v>0</v>
      </c>
      <c r="BO8" s="112">
        <v>0</v>
      </c>
      <c r="BP8" s="112">
        <v>0</v>
      </c>
      <c r="BQ8" s="112">
        <v>0</v>
      </c>
      <c r="BR8" s="112">
        <v>0</v>
      </c>
      <c r="BS8" s="112">
        <v>0</v>
      </c>
      <c r="BT8" s="112">
        <v>0</v>
      </c>
      <c r="BU8" s="112">
        <v>0</v>
      </c>
      <c r="BV8" s="112">
        <v>0</v>
      </c>
    </row>
    <row r="9" s="101" customFormat="1" ht="23.25" customHeight="1" spans="1:74">
      <c r="A9" s="111" t="s">
        <v>234</v>
      </c>
      <c r="B9" s="112">
        <v>17167.247755</v>
      </c>
      <c r="C9" s="112">
        <v>244.72255</v>
      </c>
      <c r="D9" s="112">
        <v>242.80235</v>
      </c>
      <c r="E9" s="112">
        <v>1.9202</v>
      </c>
      <c r="F9" s="112">
        <v>0</v>
      </c>
      <c r="G9" s="112">
        <v>0</v>
      </c>
      <c r="H9" s="112">
        <v>23.38</v>
      </c>
      <c r="I9" s="112">
        <v>22.38</v>
      </c>
      <c r="J9" s="112">
        <v>0</v>
      </c>
      <c r="K9" s="112">
        <v>0</v>
      </c>
      <c r="L9" s="112">
        <v>0</v>
      </c>
      <c r="M9" s="112">
        <v>0.5</v>
      </c>
      <c r="N9" s="112">
        <v>0</v>
      </c>
      <c r="O9" s="112">
        <v>0</v>
      </c>
      <c r="P9" s="112">
        <v>0</v>
      </c>
      <c r="Q9" s="112">
        <v>0.5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16790.1076</v>
      </c>
      <c r="AI9" s="112">
        <v>13138.5076</v>
      </c>
      <c r="AJ9" s="112">
        <v>3651.6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109.037605</v>
      </c>
      <c r="AW9" s="112">
        <v>109.037605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12">
        <v>0</v>
      </c>
      <c r="BO9" s="112">
        <v>0</v>
      </c>
      <c r="BP9" s="112">
        <v>0</v>
      </c>
      <c r="BQ9" s="112">
        <v>0</v>
      </c>
      <c r="BR9" s="112">
        <v>0</v>
      </c>
      <c r="BS9" s="112">
        <v>0</v>
      </c>
      <c r="BT9" s="112">
        <v>0</v>
      </c>
      <c r="BU9" s="112">
        <v>0</v>
      </c>
      <c r="BV9" s="112">
        <v>0</v>
      </c>
    </row>
    <row r="10" s="101" customFormat="1" ht="23.25" customHeight="1" spans="1:74">
      <c r="A10" s="111" t="s">
        <v>251</v>
      </c>
      <c r="B10" s="112">
        <v>25.58175</v>
      </c>
      <c r="C10" s="112">
        <v>19.60375</v>
      </c>
      <c r="D10" s="112">
        <v>19.45925</v>
      </c>
      <c r="E10" s="112">
        <v>0.1445</v>
      </c>
      <c r="F10" s="112">
        <v>0</v>
      </c>
      <c r="G10" s="112">
        <v>0</v>
      </c>
      <c r="H10" s="112">
        <v>5</v>
      </c>
      <c r="I10" s="112">
        <v>4.596</v>
      </c>
      <c r="J10" s="112">
        <v>0</v>
      </c>
      <c r="K10" s="112">
        <v>0.054</v>
      </c>
      <c r="L10" s="112">
        <v>0</v>
      </c>
      <c r="M10" s="112">
        <v>0</v>
      </c>
      <c r="N10" s="112">
        <v>0.3</v>
      </c>
      <c r="O10" s="112">
        <v>0</v>
      </c>
      <c r="P10" s="112">
        <v>0</v>
      </c>
      <c r="Q10" s="112">
        <v>0.05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0.978</v>
      </c>
      <c r="AW10" s="112">
        <v>0.978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2">
        <v>0</v>
      </c>
      <c r="BQ10" s="112">
        <v>0</v>
      </c>
      <c r="BR10" s="112">
        <v>0</v>
      </c>
      <c r="BS10" s="112">
        <v>0</v>
      </c>
      <c r="BT10" s="112">
        <v>0</v>
      </c>
      <c r="BU10" s="112">
        <v>0</v>
      </c>
      <c r="BV10" s="112">
        <v>0</v>
      </c>
    </row>
    <row r="11" s="101" customFormat="1" ht="23.25" customHeight="1" spans="1:74">
      <c r="A11" s="111" t="s">
        <v>255</v>
      </c>
      <c r="B11" s="112">
        <v>985.16605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949.54425</v>
      </c>
      <c r="AI11" s="112">
        <v>468.84425</v>
      </c>
      <c r="AJ11" s="112">
        <v>480.7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35.6218</v>
      </c>
      <c r="AW11" s="112">
        <v>15.869</v>
      </c>
      <c r="AX11" s="112">
        <v>0</v>
      </c>
      <c r="AY11" s="112">
        <v>0</v>
      </c>
      <c r="AZ11" s="112">
        <v>0</v>
      </c>
      <c r="BA11" s="112">
        <v>19.7528</v>
      </c>
      <c r="BB11" s="112">
        <v>0</v>
      </c>
      <c r="BC11" s="112">
        <v>0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2">
        <v>0</v>
      </c>
      <c r="BQ11" s="112">
        <v>0</v>
      </c>
      <c r="BR11" s="112">
        <v>0</v>
      </c>
      <c r="BS11" s="112">
        <v>0</v>
      </c>
      <c r="BT11" s="112">
        <v>0</v>
      </c>
      <c r="BU11" s="112">
        <v>0</v>
      </c>
      <c r="BV11" s="112">
        <v>0</v>
      </c>
    </row>
    <row r="12" s="101" customFormat="1" ht="23.25" customHeight="1" spans="1:74">
      <c r="A12" s="111" t="s">
        <v>269</v>
      </c>
      <c r="B12" s="112">
        <v>27067.874105</v>
      </c>
      <c r="C12" s="112">
        <v>4177.288394</v>
      </c>
      <c r="D12" s="112">
        <v>453.0003</v>
      </c>
      <c r="E12" s="112">
        <v>3136.812094</v>
      </c>
      <c r="F12" s="112">
        <v>0</v>
      </c>
      <c r="G12" s="112">
        <v>587.476</v>
      </c>
      <c r="H12" s="112">
        <v>395.46</v>
      </c>
      <c r="I12" s="112">
        <v>368.494948</v>
      </c>
      <c r="J12" s="112">
        <v>2.2</v>
      </c>
      <c r="K12" s="112">
        <v>3.1</v>
      </c>
      <c r="L12" s="112">
        <v>0</v>
      </c>
      <c r="M12" s="112">
        <v>2.9</v>
      </c>
      <c r="N12" s="112">
        <v>1.2</v>
      </c>
      <c r="O12" s="112">
        <v>0</v>
      </c>
      <c r="P12" s="112">
        <v>2</v>
      </c>
      <c r="Q12" s="112">
        <v>0</v>
      </c>
      <c r="R12" s="112">
        <v>15.565052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7510.290311</v>
      </c>
      <c r="AI12" s="112">
        <v>7501.090311</v>
      </c>
      <c r="AJ12" s="112">
        <v>9.2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14984.8354</v>
      </c>
      <c r="AW12" s="112">
        <v>12857.5627</v>
      </c>
      <c r="AX12" s="112">
        <v>0</v>
      </c>
      <c r="AY12" s="112">
        <v>0</v>
      </c>
      <c r="AZ12" s="112">
        <v>1596.4343</v>
      </c>
      <c r="BA12" s="112">
        <v>530.8384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2">
        <v>0</v>
      </c>
      <c r="BQ12" s="112">
        <v>0</v>
      </c>
      <c r="BR12" s="112">
        <v>0</v>
      </c>
      <c r="BS12" s="112">
        <v>0</v>
      </c>
      <c r="BT12" s="112">
        <v>0</v>
      </c>
      <c r="BU12" s="112">
        <v>0</v>
      </c>
      <c r="BV12" s="112">
        <v>0</v>
      </c>
    </row>
    <row r="13" s="101" customFormat="1" ht="23.25" customHeight="1" spans="1:74">
      <c r="A13" s="111" t="s">
        <v>312</v>
      </c>
      <c r="B13" s="112">
        <v>9070.303427</v>
      </c>
      <c r="C13" s="112">
        <v>1146.348827</v>
      </c>
      <c r="D13" s="112">
        <v>305.85</v>
      </c>
      <c r="E13" s="112">
        <v>840.498827</v>
      </c>
      <c r="F13" s="112">
        <v>0</v>
      </c>
      <c r="G13" s="112">
        <v>0</v>
      </c>
      <c r="H13" s="112">
        <v>839.04</v>
      </c>
      <c r="I13" s="112">
        <v>829.84</v>
      </c>
      <c r="J13" s="112">
        <v>2</v>
      </c>
      <c r="K13" s="112">
        <v>2</v>
      </c>
      <c r="L13" s="112">
        <v>0</v>
      </c>
      <c r="M13" s="112">
        <v>0</v>
      </c>
      <c r="N13" s="112">
        <v>1.2</v>
      </c>
      <c r="O13" s="112">
        <v>0</v>
      </c>
      <c r="P13" s="112">
        <v>4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4837.1107</v>
      </c>
      <c r="AI13" s="112">
        <v>3755.2107</v>
      </c>
      <c r="AJ13" s="112">
        <v>1081.9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2247.8039</v>
      </c>
      <c r="AW13" s="112">
        <v>2220.8039</v>
      </c>
      <c r="AX13" s="112">
        <v>0</v>
      </c>
      <c r="AY13" s="112">
        <v>0</v>
      </c>
      <c r="AZ13" s="112">
        <v>0</v>
      </c>
      <c r="BA13" s="112">
        <v>27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0</v>
      </c>
    </row>
    <row r="14" s="101" customFormat="1" ht="23.25" customHeight="1" spans="1:74">
      <c r="A14" s="111" t="s">
        <v>347</v>
      </c>
      <c r="B14" s="112">
        <v>762.06125</v>
      </c>
      <c r="C14" s="112">
        <v>14.3997</v>
      </c>
      <c r="D14" s="112">
        <v>14.2643</v>
      </c>
      <c r="E14" s="112">
        <v>0.1354</v>
      </c>
      <c r="F14" s="112">
        <v>0</v>
      </c>
      <c r="G14" s="112">
        <v>0</v>
      </c>
      <c r="H14" s="112">
        <v>4.1</v>
      </c>
      <c r="I14" s="112">
        <v>3</v>
      </c>
      <c r="J14" s="112">
        <v>0.3</v>
      </c>
      <c r="K14" s="112">
        <v>0.2</v>
      </c>
      <c r="L14" s="112">
        <v>0</v>
      </c>
      <c r="M14" s="112">
        <v>0</v>
      </c>
      <c r="N14" s="112">
        <v>0.6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58.5563</v>
      </c>
      <c r="AI14" s="112">
        <v>53.5563</v>
      </c>
      <c r="AJ14" s="112">
        <v>5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685.00525</v>
      </c>
      <c r="AW14" s="112">
        <v>5.00525</v>
      </c>
      <c r="AX14" s="112">
        <v>0</v>
      </c>
      <c r="AY14" s="112">
        <v>0</v>
      </c>
      <c r="AZ14" s="112">
        <v>0</v>
      </c>
      <c r="BA14" s="112">
        <v>680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0</v>
      </c>
    </row>
    <row r="15" s="101" customFormat="1" ht="23.25" customHeight="1" spans="1:74">
      <c r="A15" s="111" t="s">
        <v>360</v>
      </c>
      <c r="B15" s="112">
        <v>1319.075104</v>
      </c>
      <c r="C15" s="112">
        <v>169.2072</v>
      </c>
      <c r="D15" s="112">
        <v>155.9953</v>
      </c>
      <c r="E15" s="112">
        <v>1.2119</v>
      </c>
      <c r="F15" s="112">
        <v>0</v>
      </c>
      <c r="G15" s="112">
        <v>12</v>
      </c>
      <c r="H15" s="112">
        <v>37.36</v>
      </c>
      <c r="I15" s="112">
        <v>35.76</v>
      </c>
      <c r="J15" s="112">
        <v>0.2</v>
      </c>
      <c r="K15" s="112">
        <v>0.3</v>
      </c>
      <c r="L15" s="112">
        <v>0</v>
      </c>
      <c r="M15" s="112">
        <v>0.8</v>
      </c>
      <c r="N15" s="112">
        <v>0.3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950.790204</v>
      </c>
      <c r="AI15" s="112">
        <v>927.490204</v>
      </c>
      <c r="AJ15" s="112">
        <v>23.3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161.7177</v>
      </c>
      <c r="AW15" s="112">
        <v>10.3155</v>
      </c>
      <c r="AX15" s="112">
        <v>0</v>
      </c>
      <c r="AY15" s="112">
        <v>0</v>
      </c>
      <c r="AZ15" s="112">
        <v>151.4022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12">
        <v>0</v>
      </c>
      <c r="BO15" s="112">
        <v>0</v>
      </c>
      <c r="BP15" s="112">
        <v>0</v>
      </c>
      <c r="BQ15" s="112">
        <v>0</v>
      </c>
      <c r="BR15" s="112">
        <v>0</v>
      </c>
      <c r="BS15" s="112">
        <v>0</v>
      </c>
      <c r="BT15" s="112">
        <v>0</v>
      </c>
      <c r="BU15" s="112">
        <v>0</v>
      </c>
      <c r="BV15" s="112">
        <v>0</v>
      </c>
    </row>
    <row r="16" s="101" customFormat="1" ht="23.25" customHeight="1" spans="1:74">
      <c r="A16" s="111" t="s">
        <v>370</v>
      </c>
      <c r="B16" s="112">
        <v>3531.705928</v>
      </c>
      <c r="C16" s="112">
        <v>840.0671</v>
      </c>
      <c r="D16" s="112">
        <v>833.5579</v>
      </c>
      <c r="E16" s="112">
        <v>6.5092</v>
      </c>
      <c r="F16" s="112">
        <v>0</v>
      </c>
      <c r="G16" s="112">
        <v>0</v>
      </c>
      <c r="H16" s="112">
        <v>96.52</v>
      </c>
      <c r="I16" s="112">
        <v>78.82</v>
      </c>
      <c r="J16" s="112">
        <v>1.4</v>
      </c>
      <c r="K16" s="112">
        <v>1.1</v>
      </c>
      <c r="L16" s="112">
        <v>0</v>
      </c>
      <c r="M16" s="112">
        <v>0.62</v>
      </c>
      <c r="N16" s="112">
        <v>5.01</v>
      </c>
      <c r="O16" s="112">
        <v>0</v>
      </c>
      <c r="P16" s="112">
        <v>9.57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922.58889</v>
      </c>
      <c r="AI16" s="112">
        <v>876.78889</v>
      </c>
      <c r="AJ16" s="112">
        <v>45.8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1672.529938</v>
      </c>
      <c r="AW16" s="112">
        <v>30.9165</v>
      </c>
      <c r="AX16" s="112">
        <v>0</v>
      </c>
      <c r="AY16" s="112">
        <v>0</v>
      </c>
      <c r="AZ16" s="112">
        <v>0</v>
      </c>
      <c r="BA16" s="112">
        <v>1641.613438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12">
        <v>0</v>
      </c>
      <c r="BO16" s="112">
        <v>0</v>
      </c>
      <c r="BP16" s="112">
        <v>0</v>
      </c>
      <c r="BQ16" s="112">
        <v>0</v>
      </c>
      <c r="BR16" s="112">
        <v>0</v>
      </c>
      <c r="BS16" s="112">
        <v>0</v>
      </c>
      <c r="BT16" s="112">
        <v>0</v>
      </c>
      <c r="BU16" s="112">
        <v>0</v>
      </c>
      <c r="BV16" s="112">
        <v>0</v>
      </c>
    </row>
    <row r="17" s="101" customFormat="1" ht="23.25" customHeight="1" spans="1:74">
      <c r="A17" s="111" t="s">
        <v>402</v>
      </c>
      <c r="B17" s="112">
        <v>343.4776</v>
      </c>
      <c r="C17" s="112">
        <v>58.62405</v>
      </c>
      <c r="D17" s="112">
        <v>58.17365</v>
      </c>
      <c r="E17" s="112">
        <v>0.4504</v>
      </c>
      <c r="F17" s="112">
        <v>0</v>
      </c>
      <c r="G17" s="112">
        <v>0</v>
      </c>
      <c r="H17" s="112">
        <v>10.28</v>
      </c>
      <c r="I17" s="112">
        <v>8.48</v>
      </c>
      <c r="J17" s="112">
        <v>0</v>
      </c>
      <c r="K17" s="112">
        <v>0.2</v>
      </c>
      <c r="L17" s="112">
        <v>0</v>
      </c>
      <c r="M17" s="112">
        <v>0.4</v>
      </c>
      <c r="N17" s="112">
        <v>0.7</v>
      </c>
      <c r="O17" s="112">
        <v>0</v>
      </c>
      <c r="P17" s="112">
        <v>0</v>
      </c>
      <c r="Q17" s="112">
        <v>0.5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269.62955</v>
      </c>
      <c r="AI17" s="112">
        <v>251.02955</v>
      </c>
      <c r="AJ17" s="112">
        <v>18.6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4.944</v>
      </c>
      <c r="AW17" s="112">
        <v>4.944</v>
      </c>
      <c r="AX17" s="112">
        <v>0</v>
      </c>
      <c r="AY17" s="112">
        <v>0</v>
      </c>
      <c r="AZ17" s="112">
        <v>0</v>
      </c>
      <c r="BA17" s="112">
        <v>0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12">
        <v>0</v>
      </c>
      <c r="BO17" s="112">
        <v>0</v>
      </c>
      <c r="BP17" s="112">
        <v>0</v>
      </c>
      <c r="BQ17" s="112">
        <v>0</v>
      </c>
      <c r="BR17" s="112">
        <v>0</v>
      </c>
      <c r="BS17" s="112">
        <v>0</v>
      </c>
      <c r="BT17" s="112">
        <v>0</v>
      </c>
      <c r="BU17" s="112">
        <v>0</v>
      </c>
      <c r="BV17" s="112">
        <v>0</v>
      </c>
    </row>
    <row r="18" s="101" customFormat="1" ht="23.25" customHeight="1" spans="1:74">
      <c r="A18" s="111" t="s">
        <v>407</v>
      </c>
      <c r="B18" s="112">
        <v>30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>
        <v>30</v>
      </c>
      <c r="AP18" s="112">
        <v>30</v>
      </c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</row>
    <row r="19" s="101" customFormat="1" ht="23.25" customHeight="1" spans="1:74">
      <c r="A19" s="111" t="s">
        <v>412</v>
      </c>
      <c r="B19" s="112">
        <v>59.01575</v>
      </c>
      <c r="C19" s="112">
        <v>47.83575</v>
      </c>
      <c r="D19" s="112">
        <v>47.44205</v>
      </c>
      <c r="E19" s="112">
        <v>0.3937</v>
      </c>
      <c r="F19" s="112">
        <v>0</v>
      </c>
      <c r="G19" s="112">
        <v>0</v>
      </c>
      <c r="H19" s="112">
        <v>8.3</v>
      </c>
      <c r="I19" s="112">
        <v>7.03</v>
      </c>
      <c r="J19" s="112">
        <v>0</v>
      </c>
      <c r="K19" s="112">
        <v>0.1</v>
      </c>
      <c r="L19" s="112">
        <v>0</v>
      </c>
      <c r="M19" s="112">
        <v>0.67</v>
      </c>
      <c r="N19" s="112">
        <v>0.5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2.88</v>
      </c>
      <c r="AW19" s="112">
        <v>2.88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  <c r="BN19" s="112">
        <v>0</v>
      </c>
      <c r="BO19" s="112">
        <v>0</v>
      </c>
      <c r="BP19" s="112">
        <v>0</v>
      </c>
      <c r="BQ19" s="112">
        <v>0</v>
      </c>
      <c r="BR19" s="112">
        <v>0</v>
      </c>
      <c r="BS19" s="112">
        <v>0</v>
      </c>
      <c r="BT19" s="112">
        <v>0</v>
      </c>
      <c r="BU19" s="112">
        <v>0</v>
      </c>
      <c r="BV19" s="112">
        <v>0</v>
      </c>
    </row>
    <row r="20" s="101" customFormat="1" ht="23.25" customHeight="1" spans="1:74">
      <c r="A20" s="111" t="s">
        <v>415</v>
      </c>
      <c r="B20" s="112">
        <v>180.3303</v>
      </c>
      <c r="C20" s="112">
        <v>161.4463</v>
      </c>
      <c r="D20" s="112">
        <v>160.1933</v>
      </c>
      <c r="E20" s="112">
        <v>1.253</v>
      </c>
      <c r="F20" s="112">
        <v>0</v>
      </c>
      <c r="G20" s="112">
        <v>0</v>
      </c>
      <c r="H20" s="112">
        <v>15.86</v>
      </c>
      <c r="I20" s="112">
        <v>12.56</v>
      </c>
      <c r="J20" s="112">
        <v>0.8</v>
      </c>
      <c r="K20" s="112">
        <v>0.5</v>
      </c>
      <c r="L20" s="112">
        <v>0</v>
      </c>
      <c r="M20" s="112">
        <v>0</v>
      </c>
      <c r="N20" s="112">
        <v>2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3.024</v>
      </c>
      <c r="AW20" s="112">
        <v>3.024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2">
        <v>0</v>
      </c>
      <c r="BQ20" s="112">
        <v>0</v>
      </c>
      <c r="BR20" s="112">
        <v>0</v>
      </c>
      <c r="BS20" s="112">
        <v>0</v>
      </c>
      <c r="BT20" s="112">
        <v>0</v>
      </c>
      <c r="BU20" s="112">
        <v>0</v>
      </c>
      <c r="BV20" s="112">
        <v>0</v>
      </c>
    </row>
    <row r="21" s="101" customFormat="1" ht="23.25" customHeight="1" spans="1:74">
      <c r="A21" s="111" t="s">
        <v>424</v>
      </c>
      <c r="B21" s="112">
        <v>3548.905564</v>
      </c>
      <c r="C21" s="112">
        <v>989.388536</v>
      </c>
      <c r="D21" s="112">
        <v>0</v>
      </c>
      <c r="E21" s="112">
        <v>0</v>
      </c>
      <c r="F21" s="112">
        <v>989.388536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1919.517028</v>
      </c>
      <c r="AI21" s="112">
        <v>1919.517028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640</v>
      </c>
      <c r="AW21" s="112">
        <v>0</v>
      </c>
      <c r="AX21" s="112">
        <v>0</v>
      </c>
      <c r="AY21" s="112">
        <v>0</v>
      </c>
      <c r="AZ21" s="112">
        <v>0</v>
      </c>
      <c r="BA21" s="112">
        <v>640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2">
        <v>0</v>
      </c>
      <c r="BS21" s="112">
        <v>0</v>
      </c>
      <c r="BT21" s="112">
        <v>0</v>
      </c>
      <c r="BU21" s="112">
        <v>0</v>
      </c>
      <c r="BV21" s="112">
        <v>0</v>
      </c>
    </row>
    <row r="22" s="101" customFormat="1" ht="23.25" customHeight="1" spans="1:74">
      <c r="A22" s="111" t="s">
        <v>432</v>
      </c>
      <c r="B22" s="112">
        <v>107.01025</v>
      </c>
      <c r="C22" s="112">
        <v>68.54305</v>
      </c>
      <c r="D22" s="112">
        <v>67.99455</v>
      </c>
      <c r="E22" s="112">
        <v>0.5485</v>
      </c>
      <c r="F22" s="112">
        <v>0</v>
      </c>
      <c r="G22" s="112">
        <v>0</v>
      </c>
      <c r="H22" s="112">
        <v>24.03</v>
      </c>
      <c r="I22" s="112">
        <v>24.03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14.4372</v>
      </c>
      <c r="AW22" s="112">
        <v>1.692</v>
      </c>
      <c r="AX22" s="112">
        <v>0</v>
      </c>
      <c r="AY22" s="112">
        <v>0</v>
      </c>
      <c r="AZ22" s="112">
        <v>0</v>
      </c>
      <c r="BA22" s="112">
        <v>12.7452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2">
        <v>0</v>
      </c>
      <c r="BQ22" s="112">
        <v>0</v>
      </c>
      <c r="BR22" s="112">
        <v>0</v>
      </c>
      <c r="BS22" s="112">
        <v>0</v>
      </c>
      <c r="BT22" s="112">
        <v>0</v>
      </c>
      <c r="BU22" s="112">
        <v>0</v>
      </c>
      <c r="BV22" s="112">
        <v>0</v>
      </c>
    </row>
    <row r="23" s="101" customFormat="1" ht="23.25" customHeight="1" spans="1:74">
      <c r="A23" s="111" t="s">
        <v>437</v>
      </c>
      <c r="B23" s="112">
        <v>648.4527</v>
      </c>
      <c r="C23" s="112">
        <v>100.4391</v>
      </c>
      <c r="D23" s="112">
        <v>99.6986</v>
      </c>
      <c r="E23" s="112">
        <v>0.7405</v>
      </c>
      <c r="F23" s="112">
        <v>0</v>
      </c>
      <c r="G23" s="112">
        <v>0</v>
      </c>
      <c r="H23" s="112">
        <v>287.16</v>
      </c>
      <c r="I23" s="112">
        <v>9.66</v>
      </c>
      <c r="J23" s="112">
        <v>0</v>
      </c>
      <c r="K23" s="112">
        <v>0</v>
      </c>
      <c r="L23" s="112">
        <v>0</v>
      </c>
      <c r="M23" s="112">
        <v>0</v>
      </c>
      <c r="N23" s="112">
        <v>0.5</v>
      </c>
      <c r="O23" s="112">
        <v>0</v>
      </c>
      <c r="P23" s="112">
        <v>2</v>
      </c>
      <c r="Q23" s="112">
        <v>0</v>
      </c>
      <c r="R23" s="112">
        <v>275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192</v>
      </c>
      <c r="AI23" s="112">
        <v>0</v>
      </c>
      <c r="AJ23" s="112">
        <v>192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68.8536</v>
      </c>
      <c r="AW23" s="112">
        <v>1.92</v>
      </c>
      <c r="AX23" s="112">
        <v>0</v>
      </c>
      <c r="AY23" s="112">
        <v>0</v>
      </c>
      <c r="AZ23" s="112">
        <v>0</v>
      </c>
      <c r="BA23" s="112">
        <v>66.9336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2">
        <v>0</v>
      </c>
      <c r="BQ23" s="112">
        <v>0</v>
      </c>
      <c r="BR23" s="112">
        <v>0</v>
      </c>
      <c r="BS23" s="112">
        <v>0</v>
      </c>
      <c r="BT23" s="112">
        <v>0</v>
      </c>
      <c r="BU23" s="112">
        <v>0</v>
      </c>
      <c r="BV23" s="112">
        <v>0</v>
      </c>
    </row>
    <row r="24" s="101" customFormat="1" ht="23.25" customHeight="1" spans="1:74">
      <c r="A24" s="111" t="s">
        <v>450</v>
      </c>
      <c r="B24" s="112">
        <v>5100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3000</v>
      </c>
      <c r="AI24" s="112">
        <v>3000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2100</v>
      </c>
      <c r="AW24" s="112">
        <v>1300</v>
      </c>
      <c r="AX24" s="112">
        <v>0</v>
      </c>
      <c r="AY24" s="112">
        <v>0</v>
      </c>
      <c r="AZ24" s="112">
        <v>0</v>
      </c>
      <c r="BA24" s="112">
        <v>800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  <c r="BN24" s="112">
        <v>0</v>
      </c>
      <c r="BO24" s="112">
        <v>0</v>
      </c>
      <c r="BP24" s="112">
        <v>0</v>
      </c>
      <c r="BQ24" s="112">
        <v>0</v>
      </c>
      <c r="BR24" s="112">
        <v>0</v>
      </c>
      <c r="BS24" s="112">
        <v>0</v>
      </c>
      <c r="BT24" s="112">
        <v>0</v>
      </c>
      <c r="BU24" s="112">
        <v>0</v>
      </c>
      <c r="BV24" s="112">
        <v>0</v>
      </c>
    </row>
    <row r="25" s="101" customFormat="1" ht="23.25" customHeight="1"/>
    <row r="26" s="101" customFormat="1" ht="23.25" customHeight="1"/>
    <row r="27" s="101" customFormat="1" ht="23.25" customHeight="1"/>
    <row r="28" s="101" customFormat="1" ht="23.25" customHeight="1"/>
    <row r="29" s="101" customFormat="1" ht="23.25" customHeight="1"/>
    <row r="30" s="101" customFormat="1" ht="23.25" customHeight="1"/>
    <row r="31" s="101" customFormat="1" ht="23.25" customHeight="1"/>
    <row r="32" s="101" customFormat="1" ht="23.25" customHeight="1"/>
    <row r="33" s="101" customFormat="1" ht="23.25" customHeight="1"/>
    <row r="34" s="101" customFormat="1" ht="23.25" customHeight="1"/>
    <row r="35" s="101" customFormat="1" ht="23.25" customHeight="1"/>
    <row r="36" s="101" customFormat="1" ht="23.25" customHeight="1"/>
    <row r="37" s="101" customFormat="1" ht="23.25" customHeight="1"/>
    <row r="38" s="101" customFormat="1" ht="23.25" customHeight="1"/>
    <row r="39" s="101" customFormat="1" ht="23.25" customHeight="1"/>
    <row r="40" s="101" customFormat="1" ht="23.25" customHeight="1"/>
    <row r="41" s="101" customFormat="1" ht="23.25" customHeight="1"/>
    <row r="42" s="101" customFormat="1" ht="23.25" customHeight="1"/>
    <row r="43" s="101" customFormat="1" ht="23.25" customHeight="1"/>
    <row r="44" s="101" customFormat="1" ht="23.25" customHeight="1"/>
    <row r="45" s="101" customFormat="1" ht="23.25" customHeight="1"/>
    <row r="46" s="101" customFormat="1" ht="23.25" customHeight="1"/>
    <row r="47" s="101" customFormat="1" ht="23.25" customHeight="1"/>
    <row r="48" s="101" customFormat="1" ht="23.25" customHeight="1"/>
    <row r="49" s="101" customFormat="1" ht="23.25" customHeight="1"/>
    <row r="50" s="101" customFormat="1" ht="23.25" customHeight="1"/>
    <row r="51" s="101" customFormat="1" ht="23.25" customHeight="1"/>
    <row r="52" s="101" customFormat="1" ht="23.25" customHeight="1"/>
    <row r="53" s="101" customFormat="1" ht="23.25" customHeight="1"/>
    <row r="54" s="101" customFormat="1" ht="23.25" customHeight="1"/>
    <row r="55" s="101" customFormat="1" ht="23.25" customHeight="1"/>
    <row r="56" s="101" customFormat="1" ht="23.25" customHeight="1"/>
    <row r="57" s="101" customFormat="1" ht="23.25" customHeight="1"/>
    <row r="58" s="101" customFormat="1" ht="23.25" customHeight="1"/>
    <row r="59" s="101" customFormat="1" ht="23.25" customHeight="1"/>
    <row r="60" s="101" customFormat="1" ht="23.25" customHeight="1"/>
    <row r="61" s="101" customFormat="1" ht="23.25" customHeight="1"/>
    <row r="62" s="101" customFormat="1" ht="23.25" customHeight="1"/>
    <row r="63" s="101" customFormat="1" ht="23.25" customHeight="1"/>
    <row r="64" s="101" customFormat="1" ht="23.25" customHeight="1"/>
    <row r="65" s="101" customFormat="1" ht="23.25" customHeight="1"/>
    <row r="66" s="101" customFormat="1" ht="23.25" customHeight="1"/>
    <row r="67" s="101" customFormat="1" ht="23.25" customHeight="1"/>
    <row r="68" s="101" customFormat="1" ht="23.25" customHeight="1"/>
    <row r="69" s="101" customFormat="1" ht="23.25" customHeight="1"/>
    <row r="70" s="101" customFormat="1" ht="23.25" customHeight="1"/>
    <row r="71" s="101" customFormat="1" ht="23.25" customHeight="1"/>
    <row r="72" s="101" customFormat="1" ht="23.25" customHeight="1"/>
    <row r="73" s="101" customFormat="1" ht="23.25" customHeight="1"/>
    <row r="74" s="101" customFormat="1" ht="23.25" customHeight="1"/>
    <row r="75" s="101" customFormat="1" ht="23.25" customHeight="1"/>
    <row r="76" s="101" customFormat="1" ht="23.25" customHeight="1"/>
    <row r="77" s="101" customFormat="1" ht="23.25" customHeight="1"/>
    <row r="78" s="101" customFormat="1" ht="23.25" customHeight="1"/>
    <row r="79" s="101" customFormat="1" ht="23.25" customHeight="1"/>
    <row r="80" s="101" customFormat="1" ht="23.25" customHeight="1"/>
    <row r="81" s="101" customFormat="1" ht="23.25" customHeight="1"/>
    <row r="82" s="101" customFormat="1" ht="23.25" customHeight="1"/>
    <row r="83" s="101" customFormat="1" ht="23.25" customHeight="1"/>
    <row r="84" s="101" customFormat="1" ht="23.25" customHeight="1"/>
    <row r="85" s="101" customFormat="1" ht="23.25" customHeight="1"/>
    <row r="86" s="101" customFormat="1" ht="23.25" customHeight="1"/>
    <row r="87" s="101" customFormat="1" ht="23.25" customHeight="1"/>
    <row r="88" s="101" customFormat="1" ht="23.25" customHeight="1"/>
    <row r="89" s="101" customFormat="1" ht="23.25" customHeight="1"/>
    <row r="90" s="101" customFormat="1" ht="23.25" customHeight="1"/>
    <row r="91" s="101" customFormat="1" ht="23.25" customHeight="1"/>
    <row r="92" s="101" customFormat="1" ht="23.25" customHeight="1"/>
    <row r="93" s="101" customFormat="1" ht="23.25" customHeight="1"/>
    <row r="94" s="101" customFormat="1" ht="23.25" customHeight="1"/>
    <row r="95" s="101" customFormat="1" ht="23.25" customHeight="1"/>
    <row r="96" s="101" customFormat="1" ht="23.25" customHeight="1"/>
    <row r="97" s="101" customFormat="1" ht="23.25" customHeight="1"/>
    <row r="98" s="101" customFormat="1" ht="23.25" customHeight="1"/>
    <row r="99" s="101" customFormat="1" ht="23.25" customHeight="1"/>
    <row r="100" s="101" customFormat="1" ht="23.25" customHeight="1"/>
    <row r="101" s="101" customFormat="1" ht="23.25" customHeight="1"/>
    <row r="102" s="101" customFormat="1" ht="23.25" customHeight="1"/>
    <row r="103" s="101" customFormat="1" ht="23.25" customHeight="1"/>
    <row r="104" s="101" customFormat="1" ht="23.25" customHeight="1"/>
    <row r="105" s="101" customFormat="1" ht="23.25" customHeight="1"/>
    <row r="106" s="101" customFormat="1" ht="23.25" customHeight="1"/>
    <row r="107" s="101" customFormat="1" ht="23.25" customHeight="1"/>
    <row r="108" s="101" customFormat="1" ht="23.25" customHeight="1"/>
    <row r="109" s="101" customFormat="1" ht="23.25" customHeight="1"/>
    <row r="110" s="101" customFormat="1" ht="23.25" customHeight="1"/>
    <row r="111" s="101" customFormat="1" ht="23.25" customHeight="1"/>
    <row r="112" s="101" customFormat="1" ht="23.25" customHeight="1"/>
    <row r="113" s="101" customFormat="1" ht="23.25" customHeight="1"/>
    <row r="114" s="101" customFormat="1" ht="23.25" customHeight="1"/>
    <row r="115" s="101" customFormat="1" ht="23.25" customHeight="1"/>
    <row r="116" s="101" customFormat="1" ht="23.25" customHeight="1"/>
    <row r="117" s="101" customFormat="1" ht="23.25" customHeight="1"/>
    <row r="118" s="101" customFormat="1" ht="23.25" customHeight="1"/>
    <row r="119" s="101" customFormat="1" ht="23.25" customHeight="1"/>
    <row r="120" s="101" customFormat="1" ht="23.25" customHeight="1"/>
    <row r="121" s="101" customFormat="1" ht="23.25" customHeight="1"/>
    <row r="122" s="101" customFormat="1" ht="23.25" customHeight="1"/>
    <row r="123" s="101" customFormat="1" ht="23.25" customHeight="1"/>
    <row r="124" s="101" customFormat="1" ht="23.25" customHeight="1"/>
    <row r="125" s="101" customFormat="1" ht="23.25" customHeight="1"/>
    <row r="126" s="101" customFormat="1" ht="23.25" customHeight="1"/>
    <row r="127" s="101" customFormat="1" ht="23.25" customHeight="1"/>
    <row r="128" s="101" customFormat="1" ht="23.25" customHeight="1"/>
    <row r="129" s="101" customFormat="1" ht="23.25" customHeight="1"/>
    <row r="130" s="101" customFormat="1" ht="23.25" customHeight="1"/>
    <row r="131" s="101" customFormat="1" ht="23.25" customHeight="1"/>
    <row r="132" s="101" customFormat="1" ht="23.25" customHeight="1"/>
    <row r="133" s="101" customFormat="1" ht="23.25" customHeight="1"/>
    <row r="134" s="101" customFormat="1" ht="23.25" customHeight="1"/>
    <row r="135" s="101" customFormat="1" ht="23.25" customHeight="1"/>
    <row r="136" s="101" customFormat="1" ht="23.25" customHeight="1"/>
    <row r="137" s="101" customFormat="1" ht="23.25" customHeight="1"/>
    <row r="138" s="101" customFormat="1" ht="23.25" customHeight="1"/>
    <row r="139" s="101" customFormat="1" ht="23.25" customHeight="1"/>
    <row r="140" s="101" customFormat="1" ht="23.25" customHeight="1"/>
    <row r="141" s="101" customFormat="1" ht="23.25" customHeight="1"/>
    <row r="142" s="101" customFormat="1" ht="23.25" customHeight="1"/>
    <row r="143" s="101" customFormat="1" ht="23.25" customHeight="1"/>
    <row r="144" s="101" customFormat="1" ht="23.25" customHeight="1"/>
    <row r="145" s="101" customFormat="1" ht="23.25" customHeight="1"/>
    <row r="146" s="101" customFormat="1" ht="23.25" customHeight="1"/>
    <row r="147" s="101" customFormat="1" ht="23.25" customHeight="1"/>
    <row r="148" s="101" customFormat="1" ht="23.25" customHeight="1"/>
    <row r="149" s="101" customFormat="1" ht="23.25" customHeight="1"/>
    <row r="150" s="101" customFormat="1" ht="23.25" customHeight="1"/>
    <row r="151" s="101" customFormat="1" ht="23.25" customHeight="1"/>
    <row r="152" s="101" customFormat="1" ht="23.25" customHeight="1"/>
    <row r="153" s="101" customFormat="1" ht="23.25" customHeight="1"/>
    <row r="154" s="101" customFormat="1" ht="23.25" customHeight="1"/>
    <row r="155" s="101" customFormat="1" ht="23.25" customHeight="1"/>
    <row r="156" s="101" customFormat="1" ht="23.25" customHeight="1"/>
    <row r="157" s="101" customFormat="1" ht="23.25" customHeight="1"/>
    <row r="158" s="101" customFormat="1" ht="23.25" customHeight="1"/>
    <row r="159" s="101" customFormat="1" ht="23.25" customHeight="1"/>
    <row r="160" s="101" customFormat="1" ht="23.25" customHeight="1"/>
    <row r="161" s="101" customFormat="1" ht="23.25" customHeight="1"/>
    <row r="162" s="101" customFormat="1" ht="23.25" customHeight="1"/>
    <row r="163" s="101" customFormat="1" ht="23.25" customHeight="1"/>
    <row r="164" s="101" customFormat="1" ht="23.25" customHeight="1"/>
    <row r="165" s="101" customFormat="1" ht="23.25" customHeight="1"/>
    <row r="166" s="101" customFormat="1" ht="23.25" customHeight="1"/>
    <row r="167" s="101" customFormat="1" ht="23.25" customHeight="1"/>
    <row r="168" s="101" customFormat="1" ht="23.25" customHeight="1"/>
    <row r="169" s="101" customFormat="1" ht="23.25" customHeight="1"/>
    <row r="170" s="101" customFormat="1" ht="23.25" customHeight="1"/>
    <row r="171" s="101" customFormat="1" ht="23.25" customHeight="1"/>
  </sheetData>
  <mergeCells count="17">
    <mergeCell ref="A2:BV2"/>
    <mergeCell ref="C4:G4"/>
    <mergeCell ref="H4:R4"/>
    <mergeCell ref="S4:Z4"/>
    <mergeCell ref="AA4:AG4"/>
    <mergeCell ref="AH4:AK4"/>
    <mergeCell ref="AL4:AN4"/>
    <mergeCell ref="AO4:AR4"/>
    <mergeCell ref="AS4:AU4"/>
    <mergeCell ref="AV4:BA4"/>
    <mergeCell ref="BB4:BD4"/>
    <mergeCell ref="BE4:BI4"/>
    <mergeCell ref="BJ4:BL4"/>
    <mergeCell ref="BM4:BQ4"/>
    <mergeCell ref="BR4:BV4"/>
    <mergeCell ref="A4:A5"/>
    <mergeCell ref="B4:B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workbookViewId="0">
      <selection activeCell="A1" sqref="A1"/>
    </sheetView>
  </sheetViews>
  <sheetFormatPr defaultColWidth="9" defaultRowHeight="14.25" outlineLevelCol="2"/>
  <cols>
    <col min="1" max="2" width="43.875" style="119" customWidth="1"/>
    <col min="3" max="3" width="9" style="120"/>
    <col min="4" max="16384" width="9" style="115"/>
  </cols>
  <sheetData>
    <row r="1" s="115" customFormat="1" ht="25.5" customHeight="1" spans="1:3">
      <c r="A1" s="102" t="s">
        <v>537</v>
      </c>
      <c r="B1" s="119"/>
      <c r="C1" s="120"/>
    </row>
    <row r="2" s="115" customFormat="1" ht="57" customHeight="1" spans="1:3">
      <c r="A2" s="121" t="s">
        <v>538</v>
      </c>
      <c r="B2" s="122"/>
      <c r="C2" s="120"/>
    </row>
    <row r="3" s="115" customFormat="1" spans="1:3">
      <c r="A3" s="123"/>
      <c r="B3" s="124" t="s">
        <v>52</v>
      </c>
      <c r="C3" s="120"/>
    </row>
    <row r="4" s="115" customFormat="1" ht="18.75" customHeight="1" spans="1:3">
      <c r="A4" s="125" t="s">
        <v>164</v>
      </c>
      <c r="B4" s="125" t="s">
        <v>165</v>
      </c>
      <c r="C4" s="120"/>
    </row>
    <row r="5" s="116" customFormat="1" ht="18.75" customHeight="1" spans="1:2">
      <c r="A5" s="126" t="s">
        <v>166</v>
      </c>
      <c r="B5" s="127">
        <f>B6+B27+B34+B43+B46+B49+B78+B95+B104+B107+B131+B134+B139+B142+B145+B151+B154</f>
        <v>65000</v>
      </c>
    </row>
    <row r="6" s="116" customFormat="1" ht="18.75" customHeight="1" spans="1:2">
      <c r="A6" s="128" t="s">
        <v>167</v>
      </c>
      <c r="B6" s="127">
        <f>B7+B9+B11+B13+B15+B17+B19+B21+B23+B25</f>
        <v>740</v>
      </c>
    </row>
    <row r="7" s="116" customFormat="1" ht="18.75" customHeight="1" spans="1:2">
      <c r="A7" s="126" t="s">
        <v>168</v>
      </c>
      <c r="B7" s="129">
        <v>15</v>
      </c>
    </row>
    <row r="8" s="117" customFormat="1" ht="18.75" customHeight="1" spans="1:2">
      <c r="A8" s="130" t="s">
        <v>171</v>
      </c>
      <c r="B8" s="131">
        <v>15</v>
      </c>
    </row>
    <row r="9" s="116" customFormat="1" ht="18.75" customHeight="1" spans="1:2">
      <c r="A9" s="126" t="s">
        <v>172</v>
      </c>
      <c r="B9" s="129">
        <v>10</v>
      </c>
    </row>
    <row r="10" s="117" customFormat="1" ht="18.75" customHeight="1" spans="1:2">
      <c r="A10" s="126" t="s">
        <v>174</v>
      </c>
      <c r="B10" s="129">
        <v>10</v>
      </c>
    </row>
    <row r="11" s="116" customFormat="1" ht="18.75" customHeight="1" spans="1:2">
      <c r="A11" s="126" t="s">
        <v>175</v>
      </c>
      <c r="B11" s="129">
        <v>214</v>
      </c>
    </row>
    <row r="12" s="117" customFormat="1" ht="18.75" customHeight="1" spans="1:2">
      <c r="A12" s="126" t="s">
        <v>178</v>
      </c>
      <c r="B12" s="129">
        <v>214</v>
      </c>
    </row>
    <row r="13" s="116" customFormat="1" ht="18.75" customHeight="1" spans="1:2">
      <c r="A13" s="126" t="s">
        <v>190</v>
      </c>
      <c r="B13" s="129">
        <v>10</v>
      </c>
    </row>
    <row r="14" s="117" customFormat="1" ht="18.75" customHeight="1" spans="1:2">
      <c r="A14" s="126" t="s">
        <v>191</v>
      </c>
      <c r="B14" s="129">
        <v>10</v>
      </c>
    </row>
    <row r="15" s="116" customFormat="1" ht="18.75" customHeight="1" spans="1:2">
      <c r="A15" s="126" t="s">
        <v>193</v>
      </c>
      <c r="B15" s="129">
        <v>106</v>
      </c>
    </row>
    <row r="16" s="118" customFormat="1" ht="18.75" customHeight="1" spans="1:3">
      <c r="A16" s="126" t="s">
        <v>194</v>
      </c>
      <c r="B16" s="129">
        <v>106</v>
      </c>
      <c r="C16" s="117"/>
    </row>
    <row r="17" s="115" customFormat="1" ht="18.75" customHeight="1" spans="1:3">
      <c r="A17" s="126" t="s">
        <v>197</v>
      </c>
      <c r="B17" s="129">
        <v>27</v>
      </c>
      <c r="C17" s="120"/>
    </row>
    <row r="18" s="117" customFormat="1" ht="18.75" customHeight="1" spans="1:2">
      <c r="A18" s="126" t="s">
        <v>198</v>
      </c>
      <c r="B18" s="129">
        <v>27</v>
      </c>
    </row>
    <row r="19" s="115" customFormat="1" ht="18.75" customHeight="1" spans="1:3">
      <c r="A19" s="126" t="s">
        <v>199</v>
      </c>
      <c r="B19" s="129">
        <v>8</v>
      </c>
      <c r="C19" s="120"/>
    </row>
    <row r="20" s="117" customFormat="1" ht="18.75" customHeight="1" spans="1:2">
      <c r="A20" s="126" t="s">
        <v>200</v>
      </c>
      <c r="B20" s="129">
        <v>8</v>
      </c>
    </row>
    <row r="21" s="115" customFormat="1" ht="18.75" customHeight="1" spans="1:3">
      <c r="A21" s="126" t="s">
        <v>203</v>
      </c>
      <c r="B21" s="129">
        <v>20</v>
      </c>
      <c r="C21" s="120"/>
    </row>
    <row r="22" s="117" customFormat="1" ht="18.75" customHeight="1" spans="1:2">
      <c r="A22" s="126" t="s">
        <v>204</v>
      </c>
      <c r="B22" s="129">
        <v>20</v>
      </c>
    </row>
    <row r="23" s="116" customFormat="1" ht="18.75" customHeight="1" spans="1:2">
      <c r="A23" s="126" t="s">
        <v>207</v>
      </c>
      <c r="B23" s="129">
        <v>320</v>
      </c>
    </row>
    <row r="24" s="117" customFormat="1" ht="18.75" customHeight="1" spans="1:2">
      <c r="A24" s="126" t="s">
        <v>208</v>
      </c>
      <c r="B24" s="129">
        <v>320</v>
      </c>
    </row>
    <row r="25" s="115" customFormat="1" ht="18.75" customHeight="1" spans="1:3">
      <c r="A25" s="126" t="s">
        <v>216</v>
      </c>
      <c r="B25" s="129">
        <v>10</v>
      </c>
      <c r="C25" s="120"/>
    </row>
    <row r="26" s="117" customFormat="1" ht="18.75" customHeight="1" spans="1:2">
      <c r="A26" s="126" t="s">
        <v>221</v>
      </c>
      <c r="B26" s="129">
        <v>10</v>
      </c>
    </row>
    <row r="27" s="116" customFormat="1" ht="18.75" customHeight="1" spans="1:2">
      <c r="A27" s="128" t="s">
        <v>226</v>
      </c>
      <c r="B27" s="127">
        <f>B28+B31</f>
        <v>934</v>
      </c>
    </row>
    <row r="28" s="115" customFormat="1" ht="18.75" customHeight="1" spans="1:3">
      <c r="A28" s="126" t="s">
        <v>227</v>
      </c>
      <c r="B28" s="129">
        <v>826</v>
      </c>
      <c r="C28" s="120"/>
    </row>
    <row r="29" s="118" customFormat="1" ht="18.75" customHeight="1" spans="1:3">
      <c r="A29" s="126" t="s">
        <v>169</v>
      </c>
      <c r="B29" s="129">
        <v>451</v>
      </c>
      <c r="C29" s="117"/>
    </row>
    <row r="30" s="117" customFormat="1" ht="18.75" customHeight="1" spans="1:2">
      <c r="A30" s="126" t="s">
        <v>230</v>
      </c>
      <c r="B30" s="129">
        <v>375</v>
      </c>
    </row>
    <row r="31" s="115" customFormat="1" ht="18.75" customHeight="1" spans="1:3">
      <c r="A31" s="126" t="s">
        <v>231</v>
      </c>
      <c r="B31" s="129">
        <v>108</v>
      </c>
      <c r="C31" s="120"/>
    </row>
    <row r="32" s="117" customFormat="1" ht="18.75" customHeight="1" spans="1:2">
      <c r="A32" s="126" t="s">
        <v>232</v>
      </c>
      <c r="B32" s="129">
        <v>17</v>
      </c>
    </row>
    <row r="33" s="117" customFormat="1" ht="18.75" customHeight="1" spans="1:2">
      <c r="A33" s="126" t="s">
        <v>233</v>
      </c>
      <c r="B33" s="129">
        <v>91</v>
      </c>
    </row>
    <row r="34" s="116" customFormat="1" ht="18.75" customHeight="1" spans="1:2">
      <c r="A34" s="128" t="s">
        <v>234</v>
      </c>
      <c r="B34" s="127">
        <f>B35+B38+B40</f>
        <v>4004</v>
      </c>
    </row>
    <row r="35" s="116" customFormat="1" ht="18.75" customHeight="1" spans="1:2">
      <c r="A35" s="126" t="s">
        <v>237</v>
      </c>
      <c r="B35" s="129">
        <v>3637</v>
      </c>
    </row>
    <row r="36" s="117" customFormat="1" ht="18.75" customHeight="1" spans="1:2">
      <c r="A36" s="126" t="s">
        <v>238</v>
      </c>
      <c r="B36" s="129">
        <v>299</v>
      </c>
    </row>
    <row r="37" s="117" customFormat="1" ht="18.75" customHeight="1" spans="1:2">
      <c r="A37" s="126" t="s">
        <v>242</v>
      </c>
      <c r="B37" s="129">
        <v>3338</v>
      </c>
    </row>
    <row r="38" s="116" customFormat="1" ht="18.75" customHeight="1" spans="1:2">
      <c r="A38" s="126" t="s">
        <v>243</v>
      </c>
      <c r="B38" s="129">
        <v>146</v>
      </c>
    </row>
    <row r="39" s="118" customFormat="1" ht="18.75" customHeight="1" spans="1:3">
      <c r="A39" s="126" t="s">
        <v>244</v>
      </c>
      <c r="B39" s="129">
        <v>146</v>
      </c>
      <c r="C39" s="117"/>
    </row>
    <row r="40" s="115" customFormat="1" ht="18.75" customHeight="1" spans="1:3">
      <c r="A40" s="126" t="s">
        <v>248</v>
      </c>
      <c r="B40" s="129">
        <v>221</v>
      </c>
      <c r="C40" s="120"/>
    </row>
    <row r="41" s="117" customFormat="1" ht="18.75" customHeight="1" spans="1:2">
      <c r="A41" s="126" t="s">
        <v>249</v>
      </c>
      <c r="B41" s="129">
        <v>120</v>
      </c>
    </row>
    <row r="42" s="118" customFormat="1" ht="18.75" customHeight="1" spans="1:3">
      <c r="A42" s="126" t="s">
        <v>250</v>
      </c>
      <c r="B42" s="129">
        <v>101</v>
      </c>
      <c r="C42" s="117"/>
    </row>
    <row r="43" s="116" customFormat="1" ht="18.75" customHeight="1" spans="1:2">
      <c r="A43" s="128" t="s">
        <v>251</v>
      </c>
      <c r="B43" s="127">
        <v>37</v>
      </c>
    </row>
    <row r="44" s="115" customFormat="1" ht="18.75" customHeight="1" spans="1:3">
      <c r="A44" s="126" t="s">
        <v>253</v>
      </c>
      <c r="B44" s="129">
        <v>37</v>
      </c>
      <c r="C44" s="120"/>
    </row>
    <row r="45" s="118" customFormat="1" ht="18.75" customHeight="1" spans="1:3">
      <c r="A45" s="126" t="s">
        <v>254</v>
      </c>
      <c r="B45" s="129">
        <v>37</v>
      </c>
      <c r="C45" s="117"/>
    </row>
    <row r="46" s="116" customFormat="1" ht="18.75" customHeight="1" spans="1:2">
      <c r="A46" s="128" t="s">
        <v>255</v>
      </c>
      <c r="B46" s="127">
        <v>454</v>
      </c>
    </row>
    <row r="47" s="115" customFormat="1" ht="18.75" customHeight="1" spans="1:3">
      <c r="A47" s="126" t="s">
        <v>256</v>
      </c>
      <c r="B47" s="129">
        <v>454</v>
      </c>
      <c r="C47" s="120"/>
    </row>
    <row r="48" s="118" customFormat="1" ht="18.75" customHeight="1" spans="1:3">
      <c r="A48" s="126" t="s">
        <v>260</v>
      </c>
      <c r="B48" s="129">
        <v>454</v>
      </c>
      <c r="C48" s="117"/>
    </row>
    <row r="49" s="116" customFormat="1" ht="18.75" customHeight="1" spans="1:2">
      <c r="A49" s="128" t="s">
        <v>269</v>
      </c>
      <c r="B49" s="127">
        <f>B50+B52+B55+B57+B59+B61+B63+B66+B70+B72+B74+B76</f>
        <v>14064</v>
      </c>
    </row>
    <row r="50" s="115" customFormat="1" ht="18.75" customHeight="1" spans="1:3">
      <c r="A50" s="126" t="s">
        <v>270</v>
      </c>
      <c r="B50" s="129">
        <v>15</v>
      </c>
      <c r="C50" s="120"/>
    </row>
    <row r="51" s="118" customFormat="1" ht="18.75" customHeight="1" spans="1:3">
      <c r="A51" s="126" t="s">
        <v>273</v>
      </c>
      <c r="B51" s="129">
        <v>15</v>
      </c>
      <c r="C51" s="117"/>
    </row>
    <row r="52" s="115" customFormat="1" ht="18.75" customHeight="1" spans="1:3">
      <c r="A52" s="126" t="s">
        <v>274</v>
      </c>
      <c r="B52" s="129">
        <v>825</v>
      </c>
      <c r="C52" s="120"/>
    </row>
    <row r="53" s="117" customFormat="1" ht="18.75" customHeight="1" spans="1:2">
      <c r="A53" s="126" t="s">
        <v>275</v>
      </c>
      <c r="B53" s="129">
        <v>500</v>
      </c>
    </row>
    <row r="54" s="118" customFormat="1" ht="18.75" customHeight="1" spans="1:3">
      <c r="A54" s="126" t="s">
        <v>276</v>
      </c>
      <c r="B54" s="129">
        <v>325</v>
      </c>
      <c r="C54" s="117"/>
    </row>
    <row r="55" s="116" customFormat="1" ht="18.75" customHeight="1" spans="1:2">
      <c r="A55" s="126" t="s">
        <v>277</v>
      </c>
      <c r="B55" s="129">
        <v>542</v>
      </c>
    </row>
    <row r="56" s="117" customFormat="1" ht="18.75" customHeight="1" spans="1:2">
      <c r="A56" s="126" t="s">
        <v>280</v>
      </c>
      <c r="B56" s="129">
        <v>542</v>
      </c>
    </row>
    <row r="57" s="118" customFormat="1" ht="18.75" customHeight="1" spans="1:3">
      <c r="A57" s="126" t="s">
        <v>281</v>
      </c>
      <c r="B57" s="129">
        <v>1952</v>
      </c>
      <c r="C57" s="117"/>
    </row>
    <row r="58" s="117" customFormat="1" ht="18.75" customHeight="1" spans="1:2">
      <c r="A58" s="126" t="s">
        <v>282</v>
      </c>
      <c r="B58" s="129">
        <v>1952</v>
      </c>
    </row>
    <row r="59" s="115" customFormat="1" ht="18.75" customHeight="1" spans="1:3">
      <c r="A59" s="126" t="s">
        <v>283</v>
      </c>
      <c r="B59" s="129">
        <v>434</v>
      </c>
      <c r="C59" s="120"/>
    </row>
    <row r="60" s="118" customFormat="1" ht="18.75" customHeight="1" spans="1:3">
      <c r="A60" s="126" t="s">
        <v>286</v>
      </c>
      <c r="B60" s="129">
        <v>434</v>
      </c>
      <c r="C60" s="117"/>
    </row>
    <row r="61" s="115" customFormat="1" ht="18.75" customHeight="1" spans="1:3">
      <c r="A61" s="126" t="s">
        <v>287</v>
      </c>
      <c r="B61" s="129">
        <v>248</v>
      </c>
      <c r="C61" s="120"/>
    </row>
    <row r="62" s="117" customFormat="1" ht="18.75" customHeight="1" spans="1:2">
      <c r="A62" s="126" t="s">
        <v>288</v>
      </c>
      <c r="B62" s="129">
        <v>248</v>
      </c>
    </row>
    <row r="63" s="115" customFormat="1" ht="18.75" customHeight="1" spans="1:3">
      <c r="A63" s="126" t="s">
        <v>290</v>
      </c>
      <c r="B63" s="129">
        <v>74</v>
      </c>
      <c r="C63" s="120"/>
    </row>
    <row r="64" s="118" customFormat="1" ht="18.75" customHeight="1" spans="1:3">
      <c r="A64" s="126" t="s">
        <v>291</v>
      </c>
      <c r="B64" s="129">
        <v>14</v>
      </c>
      <c r="C64" s="117"/>
    </row>
    <row r="65" s="118" customFormat="1" ht="18.75" customHeight="1" spans="1:3">
      <c r="A65" s="126" t="s">
        <v>292</v>
      </c>
      <c r="B65" s="129">
        <v>60</v>
      </c>
      <c r="C65" s="117"/>
    </row>
    <row r="66" s="115" customFormat="1" ht="18.75" customHeight="1" spans="1:3">
      <c r="A66" s="126" t="s">
        <v>293</v>
      </c>
      <c r="B66" s="129">
        <v>382</v>
      </c>
      <c r="C66" s="120"/>
    </row>
    <row r="67" s="117" customFormat="1" ht="18.75" customHeight="1" spans="1:2">
      <c r="A67" s="126" t="s">
        <v>294</v>
      </c>
      <c r="B67" s="129">
        <v>80</v>
      </c>
    </row>
    <row r="68" s="117" customFormat="1" ht="18.75" customHeight="1" spans="1:2">
      <c r="A68" s="126" t="s">
        <v>295</v>
      </c>
      <c r="B68" s="129">
        <v>160</v>
      </c>
    </row>
    <row r="69" s="117" customFormat="1" ht="18.75" customHeight="1" spans="1:2">
      <c r="A69" s="126" t="s">
        <v>297</v>
      </c>
      <c r="B69" s="129">
        <v>142</v>
      </c>
    </row>
    <row r="70" s="115" customFormat="1" ht="18.75" customHeight="1" spans="1:3">
      <c r="A70" s="126" t="s">
        <v>298</v>
      </c>
      <c r="B70" s="129">
        <v>547</v>
      </c>
      <c r="C70" s="120"/>
    </row>
    <row r="71" s="118" customFormat="1" ht="18.75" customHeight="1" spans="1:3">
      <c r="A71" s="126" t="s">
        <v>299</v>
      </c>
      <c r="B71" s="129">
        <v>547</v>
      </c>
      <c r="C71" s="117"/>
    </row>
    <row r="72" s="115" customFormat="1" ht="18.75" customHeight="1" spans="1:3">
      <c r="A72" s="126" t="s">
        <v>303</v>
      </c>
      <c r="B72" s="129">
        <v>5</v>
      </c>
      <c r="C72" s="120"/>
    </row>
    <row r="73" s="117" customFormat="1" ht="18.75" customHeight="1" spans="1:2">
      <c r="A73" s="126" t="s">
        <v>305</v>
      </c>
      <c r="B73" s="129">
        <v>5</v>
      </c>
    </row>
    <row r="74" s="115" customFormat="1" ht="18.75" customHeight="1" spans="1:3">
      <c r="A74" s="126" t="s">
        <v>306</v>
      </c>
      <c r="B74" s="129">
        <v>385</v>
      </c>
      <c r="C74" s="120"/>
    </row>
    <row r="75" s="117" customFormat="1" ht="18.75" customHeight="1" spans="1:2">
      <c r="A75" s="126" t="s">
        <v>307</v>
      </c>
      <c r="B75" s="129">
        <v>385</v>
      </c>
    </row>
    <row r="76" s="115" customFormat="1" ht="18.75" customHeight="1" spans="1:2">
      <c r="A76" s="126" t="s">
        <v>310</v>
      </c>
      <c r="B76" s="129">
        <v>8655</v>
      </c>
    </row>
    <row r="77" s="115" customFormat="1" ht="18.75" customHeight="1" spans="1:2">
      <c r="A77" s="126" t="s">
        <v>311</v>
      </c>
      <c r="B77" s="129">
        <v>8655</v>
      </c>
    </row>
    <row r="78" s="116" customFormat="1" ht="18.75" customHeight="1" spans="1:2">
      <c r="A78" s="128" t="s">
        <v>312</v>
      </c>
      <c r="B78" s="127">
        <f>B79+B81+B83+B85+B87+B89+B91+B93</f>
        <v>3399</v>
      </c>
    </row>
    <row r="79" s="116" customFormat="1" ht="18.75" customHeight="1" spans="1:2">
      <c r="A79" s="126" t="s">
        <v>315</v>
      </c>
      <c r="B79" s="129">
        <v>80</v>
      </c>
    </row>
    <row r="80" s="117" customFormat="1" ht="18.75" customHeight="1" spans="1:2">
      <c r="A80" s="126" t="s">
        <v>318</v>
      </c>
      <c r="B80" s="129">
        <v>80</v>
      </c>
    </row>
    <row r="81" s="115" customFormat="1" ht="18.75" customHeight="1" spans="1:3">
      <c r="A81" s="126" t="s">
        <v>319</v>
      </c>
      <c r="B81" s="129">
        <v>432</v>
      </c>
      <c r="C81" s="120"/>
    </row>
    <row r="82" s="117" customFormat="1" ht="18.75" customHeight="1" spans="1:2">
      <c r="A82" s="126" t="s">
        <v>321</v>
      </c>
      <c r="B82" s="129">
        <v>432</v>
      </c>
    </row>
    <row r="83" s="115" customFormat="1" ht="18.75" customHeight="1" spans="1:3">
      <c r="A83" s="126" t="s">
        <v>322</v>
      </c>
      <c r="B83" s="129">
        <v>1056</v>
      </c>
      <c r="C83" s="120"/>
    </row>
    <row r="84" s="117" customFormat="1" ht="18.75" customHeight="1" spans="1:2">
      <c r="A84" s="126" t="s">
        <v>326</v>
      </c>
      <c r="B84" s="129">
        <v>1056</v>
      </c>
    </row>
    <row r="85" s="116" customFormat="1" ht="18.75" customHeight="1" spans="1:2">
      <c r="A85" s="126" t="s">
        <v>329</v>
      </c>
      <c r="B85" s="129">
        <v>168</v>
      </c>
    </row>
    <row r="86" s="117" customFormat="1" ht="18.75" customHeight="1" spans="1:2">
      <c r="A86" s="126" t="s">
        <v>330</v>
      </c>
      <c r="B86" s="129">
        <v>168</v>
      </c>
    </row>
    <row r="87" s="115" customFormat="1" ht="18.75" customHeight="1" spans="1:3">
      <c r="A87" s="126" t="s">
        <v>337</v>
      </c>
      <c r="B87" s="129">
        <v>484</v>
      </c>
      <c r="C87" s="120"/>
    </row>
    <row r="88" s="118" customFormat="1" ht="18.75" customHeight="1" spans="1:3">
      <c r="A88" s="126" t="s">
        <v>338</v>
      </c>
      <c r="B88" s="129">
        <v>484</v>
      </c>
      <c r="C88" s="117"/>
    </row>
    <row r="89" s="117" customFormat="1" ht="18.75" customHeight="1" spans="1:2">
      <c r="A89" s="126" t="s">
        <v>340</v>
      </c>
      <c r="B89" s="129">
        <v>25</v>
      </c>
    </row>
    <row r="90" s="115" customFormat="1" ht="18.75" customHeight="1" spans="1:3">
      <c r="A90" s="126" t="s">
        <v>341</v>
      </c>
      <c r="B90" s="129">
        <v>25</v>
      </c>
      <c r="C90" s="120"/>
    </row>
    <row r="91" s="115" customFormat="1" ht="18.75" customHeight="1" spans="1:3">
      <c r="A91" s="126" t="s">
        <v>343</v>
      </c>
      <c r="B91" s="129">
        <v>950</v>
      </c>
      <c r="C91" s="120"/>
    </row>
    <row r="92" s="118" customFormat="1" ht="18.75" customHeight="1" spans="1:3">
      <c r="A92" s="126" t="s">
        <v>344</v>
      </c>
      <c r="B92" s="129">
        <v>950</v>
      </c>
      <c r="C92" s="117"/>
    </row>
    <row r="93" s="118" customFormat="1" ht="18.75" customHeight="1" spans="1:3">
      <c r="A93" s="126" t="s">
        <v>345</v>
      </c>
      <c r="B93" s="129">
        <v>204</v>
      </c>
      <c r="C93" s="117"/>
    </row>
    <row r="94" s="118" customFormat="1" ht="18.75" customHeight="1" spans="1:3">
      <c r="A94" s="126" t="s">
        <v>346</v>
      </c>
      <c r="B94" s="129">
        <v>204</v>
      </c>
      <c r="C94" s="117"/>
    </row>
    <row r="95" s="116" customFormat="1" ht="18.75" customHeight="1" spans="1:2">
      <c r="A95" s="128" t="s">
        <v>347</v>
      </c>
      <c r="B95" s="127">
        <f>B96+B99+B102</f>
        <v>1550</v>
      </c>
    </row>
    <row r="96" s="115" customFormat="1" ht="18.75" customHeight="1" spans="1:3">
      <c r="A96" s="126" t="s">
        <v>352</v>
      </c>
      <c r="B96" s="129">
        <v>520</v>
      </c>
      <c r="C96" s="120"/>
    </row>
    <row r="97" s="117" customFormat="1" ht="18.75" customHeight="1" spans="1:2">
      <c r="A97" s="126" t="s">
        <v>353</v>
      </c>
      <c r="B97" s="129">
        <v>420</v>
      </c>
    </row>
    <row r="98" s="117" customFormat="1" ht="18.75" customHeight="1" spans="1:2">
      <c r="A98" s="126" t="s">
        <v>354</v>
      </c>
      <c r="B98" s="129">
        <v>100</v>
      </c>
    </row>
    <row r="99" s="117" customFormat="1" ht="18.75" customHeight="1" spans="1:2">
      <c r="A99" s="126" t="s">
        <v>355</v>
      </c>
      <c r="B99" s="129">
        <v>710</v>
      </c>
    </row>
    <row r="100" s="117" customFormat="1" ht="18.75" customHeight="1" spans="1:2">
      <c r="A100" s="126" t="s">
        <v>356</v>
      </c>
      <c r="B100" s="129">
        <v>640</v>
      </c>
    </row>
    <row r="101" s="117" customFormat="1" ht="18.75" customHeight="1" spans="1:2">
      <c r="A101" s="126" t="s">
        <v>357</v>
      </c>
      <c r="B101" s="129">
        <v>70</v>
      </c>
    </row>
    <row r="102" s="117" customFormat="1" ht="18.75" customHeight="1" spans="1:2">
      <c r="A102" s="126" t="s">
        <v>358</v>
      </c>
      <c r="B102" s="129">
        <v>320</v>
      </c>
    </row>
    <row r="103" s="117" customFormat="1" ht="18.75" customHeight="1" spans="1:2">
      <c r="A103" s="126" t="s">
        <v>359</v>
      </c>
      <c r="B103" s="129">
        <v>320</v>
      </c>
    </row>
    <row r="104" s="116" customFormat="1" ht="18.75" customHeight="1" spans="1:2">
      <c r="A104" s="128" t="s">
        <v>360</v>
      </c>
      <c r="B104" s="127">
        <v>279</v>
      </c>
    </row>
    <row r="105" s="115" customFormat="1" ht="18.75" customHeight="1" spans="1:3">
      <c r="A105" s="126" t="s">
        <v>366</v>
      </c>
      <c r="B105" s="129">
        <v>279</v>
      </c>
      <c r="C105" s="120"/>
    </row>
    <row r="106" s="117" customFormat="1" ht="18.75" customHeight="1" spans="1:2">
      <c r="A106" s="126" t="s">
        <v>367</v>
      </c>
      <c r="B106" s="129">
        <v>279</v>
      </c>
    </row>
    <row r="107" s="116" customFormat="1" ht="18.75" customHeight="1" spans="1:2">
      <c r="A107" s="128" t="s">
        <v>370</v>
      </c>
      <c r="B107" s="127">
        <f>B108+B113+B115+B123+B126+B128</f>
        <v>20801</v>
      </c>
    </row>
    <row r="108" s="116" customFormat="1" ht="18.75" customHeight="1" spans="1:2">
      <c r="A108" s="126" t="s">
        <v>371</v>
      </c>
      <c r="B108" s="129">
        <v>4825</v>
      </c>
    </row>
    <row r="109" s="116" customFormat="1" ht="18.75" customHeight="1" spans="1:2">
      <c r="A109" s="126" t="s">
        <v>372</v>
      </c>
      <c r="B109" s="129">
        <v>110</v>
      </c>
    </row>
    <row r="110" s="116" customFormat="1" ht="18.75" customHeight="1" spans="1:2">
      <c r="A110" s="126" t="s">
        <v>539</v>
      </c>
      <c r="B110" s="129">
        <v>280</v>
      </c>
    </row>
    <row r="111" s="117" customFormat="1" ht="18.75" customHeight="1" spans="1:2">
      <c r="A111" s="126" t="s">
        <v>374</v>
      </c>
      <c r="B111" s="129">
        <v>1500</v>
      </c>
    </row>
    <row r="112" s="117" customFormat="1" ht="18.75" customHeight="1" spans="1:2">
      <c r="A112" s="126" t="s">
        <v>375</v>
      </c>
      <c r="B112" s="129">
        <v>2935</v>
      </c>
    </row>
    <row r="113" s="115" customFormat="1" ht="18.75" customHeight="1" spans="1:3">
      <c r="A113" s="126" t="s">
        <v>376</v>
      </c>
      <c r="B113" s="129">
        <v>180</v>
      </c>
      <c r="C113" s="120"/>
    </row>
    <row r="114" s="117" customFormat="1" ht="18.75" customHeight="1" spans="1:2">
      <c r="A114" s="126" t="s">
        <v>380</v>
      </c>
      <c r="B114" s="129">
        <v>180</v>
      </c>
    </row>
    <row r="115" s="115" customFormat="1" ht="18.75" customHeight="1" spans="1:3">
      <c r="A115" s="126" t="s">
        <v>383</v>
      </c>
      <c r="B115" s="129">
        <v>3102</v>
      </c>
      <c r="C115" s="120"/>
    </row>
    <row r="116" s="115" customFormat="1" ht="18.75" customHeight="1" spans="1:3">
      <c r="A116" s="126" t="s">
        <v>385</v>
      </c>
      <c r="B116" s="129">
        <v>650</v>
      </c>
      <c r="C116" s="120"/>
    </row>
    <row r="117" s="115" customFormat="1" ht="18.75" customHeight="1" spans="1:3">
      <c r="A117" s="126" t="s">
        <v>386</v>
      </c>
      <c r="B117" s="129">
        <v>208</v>
      </c>
      <c r="C117" s="120"/>
    </row>
    <row r="118" s="115" customFormat="1" ht="18.75" customHeight="1" spans="1:3">
      <c r="A118" s="126" t="s">
        <v>387</v>
      </c>
      <c r="B118" s="129">
        <v>200</v>
      </c>
      <c r="C118" s="120"/>
    </row>
    <row r="119" s="115" customFormat="1" ht="18.75" customHeight="1" spans="1:3">
      <c r="A119" s="126" t="s">
        <v>388</v>
      </c>
      <c r="B119" s="129">
        <v>684</v>
      </c>
      <c r="C119" s="120"/>
    </row>
    <row r="120" s="115" customFormat="1" ht="18.75" customHeight="1" spans="1:3">
      <c r="A120" s="126" t="s">
        <v>389</v>
      </c>
      <c r="B120" s="129">
        <v>700</v>
      </c>
      <c r="C120" s="120"/>
    </row>
    <row r="121" s="115" customFormat="1" ht="18.75" customHeight="1" spans="1:3">
      <c r="A121" s="126" t="s">
        <v>390</v>
      </c>
      <c r="B121" s="129">
        <v>280</v>
      </c>
      <c r="C121" s="120"/>
    </row>
    <row r="122" s="117" customFormat="1" ht="18.75" customHeight="1" spans="1:2">
      <c r="A122" s="126" t="s">
        <v>391</v>
      </c>
      <c r="B122" s="129">
        <v>380</v>
      </c>
    </row>
    <row r="123" s="115" customFormat="1" ht="18.75" customHeight="1" spans="1:3">
      <c r="A123" s="126" t="s">
        <v>392</v>
      </c>
      <c r="B123" s="129">
        <v>11717</v>
      </c>
      <c r="C123" s="120"/>
    </row>
    <row r="124" s="118" customFormat="1" ht="18.75" customHeight="1" spans="1:3">
      <c r="A124" s="126" t="s">
        <v>393</v>
      </c>
      <c r="B124" s="129">
        <v>5814</v>
      </c>
      <c r="C124" s="117"/>
    </row>
    <row r="125" s="117" customFormat="1" ht="18.75" customHeight="1" spans="1:2">
      <c r="A125" s="126" t="s">
        <v>394</v>
      </c>
      <c r="B125" s="129">
        <v>5903</v>
      </c>
    </row>
    <row r="126" s="115" customFormat="1" ht="18.75" customHeight="1" spans="1:3">
      <c r="A126" s="126" t="s">
        <v>397</v>
      </c>
      <c r="B126" s="129">
        <v>207</v>
      </c>
      <c r="C126" s="120"/>
    </row>
    <row r="127" s="115" customFormat="1" ht="18.75" customHeight="1" spans="1:3">
      <c r="A127" s="126" t="s">
        <v>398</v>
      </c>
      <c r="B127" s="129">
        <v>207</v>
      </c>
      <c r="C127" s="120"/>
    </row>
    <row r="128" s="115" customFormat="1" ht="18.75" customHeight="1" spans="1:3">
      <c r="A128" s="126" t="s">
        <v>399</v>
      </c>
      <c r="B128" s="129">
        <v>770</v>
      </c>
      <c r="C128" s="120"/>
    </row>
    <row r="129" s="115" customFormat="1" ht="18.75" customHeight="1" spans="1:3">
      <c r="A129" s="126" t="s">
        <v>400</v>
      </c>
      <c r="B129" s="129">
        <v>420</v>
      </c>
      <c r="C129" s="120"/>
    </row>
    <row r="130" s="115" customFormat="1" ht="18.75" customHeight="1" spans="1:3">
      <c r="A130" s="126" t="s">
        <v>401</v>
      </c>
      <c r="B130" s="129">
        <v>350</v>
      </c>
      <c r="C130" s="120"/>
    </row>
    <row r="131" s="116" customFormat="1" ht="18.75" customHeight="1" spans="1:2">
      <c r="A131" s="128" t="s">
        <v>402</v>
      </c>
      <c r="B131" s="127">
        <f>B132</f>
        <v>272</v>
      </c>
    </row>
    <row r="132" s="115" customFormat="1" ht="18.75" customHeight="1" spans="1:3">
      <c r="A132" s="126" t="s">
        <v>403</v>
      </c>
      <c r="B132" s="129">
        <v>272</v>
      </c>
      <c r="C132" s="120"/>
    </row>
    <row r="133" s="117" customFormat="1" ht="18.75" customHeight="1" spans="1:2">
      <c r="A133" s="126" t="s">
        <v>406</v>
      </c>
      <c r="B133" s="129">
        <v>272</v>
      </c>
    </row>
    <row r="134" s="102" customFormat="1" ht="18.75" customHeight="1" spans="1:3">
      <c r="A134" s="128" t="s">
        <v>407</v>
      </c>
      <c r="B134" s="127">
        <f>B135+B137</f>
        <v>340</v>
      </c>
      <c r="C134" s="119"/>
    </row>
    <row r="135" s="117" customFormat="1" ht="18.75" customHeight="1" spans="1:2">
      <c r="A135" s="126" t="s">
        <v>408</v>
      </c>
      <c r="B135" s="129">
        <v>70</v>
      </c>
    </row>
    <row r="136" s="117" customFormat="1" ht="18.75" customHeight="1" spans="1:2">
      <c r="A136" s="126" t="s">
        <v>409</v>
      </c>
      <c r="B136" s="129">
        <v>70</v>
      </c>
    </row>
    <row r="137" s="117" customFormat="1" ht="18.75" customHeight="1" spans="1:2">
      <c r="A137" s="126" t="s">
        <v>410</v>
      </c>
      <c r="B137" s="129">
        <v>270</v>
      </c>
    </row>
    <row r="138" s="117" customFormat="1" ht="18.75" customHeight="1" spans="1:2">
      <c r="A138" s="126" t="s">
        <v>411</v>
      </c>
      <c r="B138" s="129">
        <v>270</v>
      </c>
    </row>
    <row r="139" s="116" customFormat="1" ht="18.75" customHeight="1" spans="1:2">
      <c r="A139" s="128" t="s">
        <v>412</v>
      </c>
      <c r="B139" s="127">
        <f>B140</f>
        <v>416</v>
      </c>
    </row>
    <row r="140" s="115" customFormat="1" ht="18.75" customHeight="1" spans="1:3">
      <c r="A140" s="126" t="s">
        <v>413</v>
      </c>
      <c r="B140" s="129">
        <v>416</v>
      </c>
      <c r="C140" s="120"/>
    </row>
    <row r="141" s="115" customFormat="1" ht="18.75" customHeight="1" spans="1:3">
      <c r="A141" s="126" t="s">
        <v>414</v>
      </c>
      <c r="B141" s="129">
        <v>416</v>
      </c>
      <c r="C141" s="120"/>
    </row>
    <row r="142" s="116" customFormat="1" ht="18.75" customHeight="1" spans="1:2">
      <c r="A142" s="128" t="s">
        <v>415</v>
      </c>
      <c r="B142" s="127">
        <v>15000</v>
      </c>
    </row>
    <row r="143" s="115" customFormat="1" ht="18.75" customHeight="1" spans="1:3">
      <c r="A143" s="126" t="s">
        <v>420</v>
      </c>
      <c r="B143" s="129">
        <v>15000</v>
      </c>
      <c r="C143" s="120"/>
    </row>
    <row r="144" s="115" customFormat="1" ht="18.75" customHeight="1" spans="1:3">
      <c r="A144" s="126" t="s">
        <v>421</v>
      </c>
      <c r="B144" s="129">
        <v>15000</v>
      </c>
      <c r="C144" s="120"/>
    </row>
    <row r="145" s="116" customFormat="1" ht="18.75" customHeight="1" spans="1:2">
      <c r="A145" s="128" t="s">
        <v>424</v>
      </c>
      <c r="B145" s="127">
        <v>2420</v>
      </c>
    </row>
    <row r="146" s="115" customFormat="1" ht="18.75" customHeight="1" spans="1:3">
      <c r="A146" s="126" t="s">
        <v>425</v>
      </c>
      <c r="B146" s="129">
        <v>2420</v>
      </c>
      <c r="C146" s="120"/>
    </row>
    <row r="147" s="115" customFormat="1" ht="18.75" customHeight="1" spans="1:3">
      <c r="A147" s="126" t="s">
        <v>426</v>
      </c>
      <c r="B147" s="129">
        <v>660</v>
      </c>
      <c r="C147" s="120"/>
    </row>
    <row r="148" s="115" customFormat="1" ht="18.75" customHeight="1" spans="1:3">
      <c r="A148" s="126" t="s">
        <v>427</v>
      </c>
      <c r="B148" s="129">
        <v>600</v>
      </c>
      <c r="C148" s="120"/>
    </row>
    <row r="149" s="115" customFormat="1" ht="18.75" customHeight="1" spans="1:3">
      <c r="A149" s="126" t="s">
        <v>428</v>
      </c>
      <c r="B149" s="129">
        <v>520</v>
      </c>
      <c r="C149" s="120"/>
    </row>
    <row r="150" s="115" customFormat="1" ht="18.75" customHeight="1" spans="1:3">
      <c r="A150" s="126" t="s">
        <v>429</v>
      </c>
      <c r="B150" s="129">
        <v>640</v>
      </c>
      <c r="C150" s="120"/>
    </row>
    <row r="151" s="116" customFormat="1" ht="18.75" customHeight="1" spans="1:2">
      <c r="A151" s="128" t="s">
        <v>432</v>
      </c>
      <c r="B151" s="127">
        <v>15</v>
      </c>
    </row>
    <row r="152" s="117" customFormat="1" ht="18.75" customHeight="1" spans="1:2">
      <c r="A152" s="126" t="s">
        <v>435</v>
      </c>
      <c r="B152" s="129">
        <v>15</v>
      </c>
    </row>
    <row r="153" s="117" customFormat="1" ht="18.75" customHeight="1" spans="1:2">
      <c r="A153" s="126" t="s">
        <v>436</v>
      </c>
      <c r="B153" s="129">
        <v>15</v>
      </c>
    </row>
    <row r="154" s="116" customFormat="1" ht="18.75" customHeight="1" spans="1:2">
      <c r="A154" s="128" t="s">
        <v>437</v>
      </c>
      <c r="B154" s="127">
        <v>275</v>
      </c>
    </row>
    <row r="155" s="115" customFormat="1" ht="18.75" customHeight="1" spans="1:3">
      <c r="A155" s="126" t="s">
        <v>438</v>
      </c>
      <c r="B155" s="129">
        <v>275</v>
      </c>
      <c r="C155" s="120"/>
    </row>
    <row r="156" s="117" customFormat="1" ht="18.75" customHeight="1" spans="1:2">
      <c r="A156" s="126" t="s">
        <v>439</v>
      </c>
      <c r="B156" s="129">
        <v>275</v>
      </c>
    </row>
  </sheetData>
  <mergeCells count="1">
    <mergeCell ref="A2:B2"/>
  </mergeCells>
  <pageMargins left="0.699305555555556" right="0.699305555555556" top="0.75" bottom="0.75" header="0.3" footer="0.3"/>
  <pageSetup paperSize="9" firstPageNumber="0" orientation="portrait" useFirstPageNumber="1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85"/>
  <sheetViews>
    <sheetView topLeftCell="B1" workbookViewId="0">
      <selection activeCell="C9" sqref="C9"/>
    </sheetView>
  </sheetViews>
  <sheetFormatPr defaultColWidth="6.875" defaultRowHeight="11.25"/>
  <cols>
    <col min="1" max="1" width="24" style="101" customWidth="1"/>
    <col min="2" max="2" width="11.375" style="101" customWidth="1"/>
    <col min="3" max="3" width="9.625" style="101" customWidth="1"/>
    <col min="4" max="4" width="8.375" style="101" customWidth="1"/>
    <col min="5" max="7" width="6.875" style="101" customWidth="1"/>
    <col min="8" max="8" width="7.625" style="101" customWidth="1"/>
    <col min="9" max="18" width="6.875" style="101" customWidth="1"/>
    <col min="19" max="19" width="7.25" style="101" customWidth="1"/>
    <col min="20" max="20" width="6.875" style="101" customWidth="1"/>
    <col min="21" max="21" width="7.125" style="101" customWidth="1"/>
    <col min="22" max="26" width="6.875" style="101" customWidth="1"/>
    <col min="27" max="27" width="8" style="101" customWidth="1"/>
    <col min="28" max="28" width="6.875" style="101" customWidth="1"/>
    <col min="29" max="29" width="7.5" style="101" customWidth="1"/>
    <col min="30" max="33" width="6.875" style="101" customWidth="1"/>
    <col min="34" max="34" width="7.25" style="101" customWidth="1"/>
    <col min="35" max="35" width="7.75" style="101" customWidth="1"/>
    <col min="36" max="36" width="7" style="101" customWidth="1"/>
    <col min="37" max="47" width="6.875" style="101" customWidth="1"/>
    <col min="48" max="48" width="7.75" style="101" customWidth="1"/>
    <col min="49" max="49" width="7.375" style="101" customWidth="1"/>
    <col min="50" max="256" width="6.875" style="101" customWidth="1"/>
    <col min="257" max="16384" width="6.875" style="101"/>
  </cols>
  <sheetData>
    <row r="1" s="101" customFormat="1" ht="18" customHeight="1" spans="1:1">
      <c r="A1" s="102" t="s">
        <v>540</v>
      </c>
    </row>
    <row r="2" s="101" customFormat="1" ht="49.5" customHeight="1" spans="1:74">
      <c r="A2" s="103" t="s">
        <v>541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="101" customFormat="1" ht="17.25" customHeight="1" spans="74:74">
      <c r="BV3" s="114" t="s">
        <v>52</v>
      </c>
    </row>
    <row r="4" s="101" customFormat="1" ht="32.25" customHeight="1" spans="1:74">
      <c r="A4" s="104" t="s">
        <v>461</v>
      </c>
      <c r="B4" s="105" t="s">
        <v>462</v>
      </c>
      <c r="C4" s="106" t="s">
        <v>463</v>
      </c>
      <c r="D4" s="105"/>
      <c r="E4" s="105"/>
      <c r="F4" s="105"/>
      <c r="G4" s="105"/>
      <c r="H4" s="106" t="s">
        <v>464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 t="s">
        <v>465</v>
      </c>
      <c r="T4" s="105"/>
      <c r="U4" s="105"/>
      <c r="V4" s="105"/>
      <c r="W4" s="105"/>
      <c r="X4" s="105"/>
      <c r="Y4" s="105"/>
      <c r="Z4" s="105"/>
      <c r="AA4" s="106" t="s">
        <v>466</v>
      </c>
      <c r="AB4" s="105"/>
      <c r="AC4" s="105"/>
      <c r="AD4" s="105"/>
      <c r="AE4" s="105"/>
      <c r="AF4" s="105"/>
      <c r="AG4" s="105"/>
      <c r="AH4" s="106" t="s">
        <v>467</v>
      </c>
      <c r="AI4" s="105"/>
      <c r="AJ4" s="105"/>
      <c r="AK4" s="105"/>
      <c r="AL4" s="106" t="s">
        <v>468</v>
      </c>
      <c r="AM4" s="105"/>
      <c r="AN4" s="105"/>
      <c r="AO4" s="106" t="s">
        <v>469</v>
      </c>
      <c r="AP4" s="105"/>
      <c r="AQ4" s="105"/>
      <c r="AR4" s="105"/>
      <c r="AS4" s="106" t="s">
        <v>470</v>
      </c>
      <c r="AT4" s="105"/>
      <c r="AU4" s="105"/>
      <c r="AV4" s="106" t="s">
        <v>471</v>
      </c>
      <c r="AW4" s="105"/>
      <c r="AX4" s="105"/>
      <c r="AY4" s="105"/>
      <c r="AZ4" s="105"/>
      <c r="BA4" s="105"/>
      <c r="BB4" s="106" t="s">
        <v>472</v>
      </c>
      <c r="BC4" s="105"/>
      <c r="BD4" s="105"/>
      <c r="BE4" s="106" t="s">
        <v>473</v>
      </c>
      <c r="BF4" s="105"/>
      <c r="BG4" s="105"/>
      <c r="BH4" s="105"/>
      <c r="BI4" s="105"/>
      <c r="BJ4" s="106" t="s">
        <v>453</v>
      </c>
      <c r="BK4" s="105"/>
      <c r="BL4" s="105"/>
      <c r="BM4" s="106" t="s">
        <v>474</v>
      </c>
      <c r="BN4" s="105"/>
      <c r="BO4" s="105"/>
      <c r="BP4" s="105"/>
      <c r="BQ4" s="105"/>
      <c r="BR4" s="105" t="s">
        <v>450</v>
      </c>
      <c r="BS4" s="105"/>
      <c r="BT4" s="105"/>
      <c r="BU4" s="105"/>
      <c r="BV4" s="105"/>
    </row>
    <row r="5" s="101" customFormat="1" ht="32.25" customHeight="1" spans="1:74">
      <c r="A5" s="107"/>
      <c r="B5" s="108"/>
      <c r="C5" s="109" t="s">
        <v>475</v>
      </c>
      <c r="D5" s="110" t="s">
        <v>476</v>
      </c>
      <c r="E5" s="110" t="s">
        <v>477</v>
      </c>
      <c r="F5" s="110" t="s">
        <v>478</v>
      </c>
      <c r="G5" s="110" t="s">
        <v>479</v>
      </c>
      <c r="H5" s="110" t="s">
        <v>475</v>
      </c>
      <c r="I5" s="110" t="s">
        <v>480</v>
      </c>
      <c r="J5" s="110" t="s">
        <v>481</v>
      </c>
      <c r="K5" s="110" t="s">
        <v>482</v>
      </c>
      <c r="L5" s="110" t="s">
        <v>483</v>
      </c>
      <c r="M5" s="110" t="s">
        <v>484</v>
      </c>
      <c r="N5" s="110" t="s">
        <v>485</v>
      </c>
      <c r="O5" s="110" t="s">
        <v>486</v>
      </c>
      <c r="P5" s="110" t="s">
        <v>487</v>
      </c>
      <c r="Q5" s="110" t="s">
        <v>488</v>
      </c>
      <c r="R5" s="110" t="s">
        <v>489</v>
      </c>
      <c r="S5" s="110" t="s">
        <v>475</v>
      </c>
      <c r="T5" s="110" t="s">
        <v>490</v>
      </c>
      <c r="U5" s="110" t="s">
        <v>491</v>
      </c>
      <c r="V5" s="110" t="s">
        <v>492</v>
      </c>
      <c r="W5" s="110" t="s">
        <v>493</v>
      </c>
      <c r="X5" s="110" t="s">
        <v>494</v>
      </c>
      <c r="Y5" s="110" t="s">
        <v>495</v>
      </c>
      <c r="Z5" s="110" t="s">
        <v>496</v>
      </c>
      <c r="AA5" s="110" t="s">
        <v>475</v>
      </c>
      <c r="AB5" s="110" t="s">
        <v>490</v>
      </c>
      <c r="AC5" s="110" t="s">
        <v>491</v>
      </c>
      <c r="AD5" s="110" t="s">
        <v>492</v>
      </c>
      <c r="AE5" s="110" t="s">
        <v>494</v>
      </c>
      <c r="AF5" s="110" t="s">
        <v>495</v>
      </c>
      <c r="AG5" s="110" t="s">
        <v>496</v>
      </c>
      <c r="AH5" s="110" t="s">
        <v>475</v>
      </c>
      <c r="AI5" s="110" t="s">
        <v>497</v>
      </c>
      <c r="AJ5" s="110" t="s">
        <v>498</v>
      </c>
      <c r="AK5" s="110" t="s">
        <v>499</v>
      </c>
      <c r="AL5" s="110" t="s">
        <v>475</v>
      </c>
      <c r="AM5" s="110" t="s">
        <v>500</v>
      </c>
      <c r="AN5" s="110" t="s">
        <v>501</v>
      </c>
      <c r="AO5" s="110" t="s">
        <v>475</v>
      </c>
      <c r="AP5" s="110" t="s">
        <v>502</v>
      </c>
      <c r="AQ5" s="110" t="s">
        <v>503</v>
      </c>
      <c r="AR5" s="110" t="s">
        <v>504</v>
      </c>
      <c r="AS5" s="110" t="s">
        <v>475</v>
      </c>
      <c r="AT5" s="110" t="s">
        <v>505</v>
      </c>
      <c r="AU5" s="110" t="s">
        <v>506</v>
      </c>
      <c r="AV5" s="110" t="s">
        <v>475</v>
      </c>
      <c r="AW5" s="110" t="s">
        <v>507</v>
      </c>
      <c r="AX5" s="110" t="s">
        <v>508</v>
      </c>
      <c r="AY5" s="110" t="s">
        <v>509</v>
      </c>
      <c r="AZ5" s="110" t="s">
        <v>510</v>
      </c>
      <c r="BA5" s="110" t="s">
        <v>511</v>
      </c>
      <c r="BB5" s="110" t="s">
        <v>475</v>
      </c>
      <c r="BC5" s="110" t="s">
        <v>512</v>
      </c>
      <c r="BD5" s="110" t="s">
        <v>513</v>
      </c>
      <c r="BE5" s="110" t="s">
        <v>475</v>
      </c>
      <c r="BF5" s="110" t="s">
        <v>514</v>
      </c>
      <c r="BG5" s="110" t="s">
        <v>515</v>
      </c>
      <c r="BH5" s="110" t="s">
        <v>516</v>
      </c>
      <c r="BI5" s="110" t="s">
        <v>517</v>
      </c>
      <c r="BJ5" s="110" t="s">
        <v>475</v>
      </c>
      <c r="BK5" s="110" t="s">
        <v>518</v>
      </c>
      <c r="BL5" s="110" t="s">
        <v>519</v>
      </c>
      <c r="BM5" s="110" t="s">
        <v>475</v>
      </c>
      <c r="BN5" s="110" t="s">
        <v>520</v>
      </c>
      <c r="BO5" s="110" t="s">
        <v>521</v>
      </c>
      <c r="BP5" s="110" t="s">
        <v>522</v>
      </c>
      <c r="BQ5" s="110" t="s">
        <v>523</v>
      </c>
      <c r="BR5" s="113" t="s">
        <v>475</v>
      </c>
      <c r="BS5" s="113" t="s">
        <v>524</v>
      </c>
      <c r="BT5" s="113" t="s">
        <v>525</v>
      </c>
      <c r="BU5" s="113" t="s">
        <v>526</v>
      </c>
      <c r="BV5" s="113" t="s">
        <v>450</v>
      </c>
    </row>
    <row r="6" s="101" customFormat="1" ht="23.25" customHeight="1" spans="1:74">
      <c r="A6" s="111" t="s">
        <v>166</v>
      </c>
      <c r="B6" s="112">
        <v>65000</v>
      </c>
      <c r="C6" s="112">
        <f t="shared" ref="C6:BN6" si="0">SUM(C7:C23)</f>
        <v>107</v>
      </c>
      <c r="D6" s="112">
        <f t="shared" si="0"/>
        <v>90</v>
      </c>
      <c r="E6" s="112">
        <f t="shared" si="0"/>
        <v>0</v>
      </c>
      <c r="F6" s="112">
        <f t="shared" si="0"/>
        <v>0</v>
      </c>
      <c r="G6" s="112">
        <f t="shared" si="0"/>
        <v>17</v>
      </c>
      <c r="H6" s="112">
        <f t="shared" si="0"/>
        <v>2528</v>
      </c>
      <c r="I6" s="112">
        <f t="shared" si="0"/>
        <v>1558</v>
      </c>
      <c r="J6" s="112">
        <f t="shared" si="0"/>
        <v>0</v>
      </c>
      <c r="K6" s="112">
        <f t="shared" si="0"/>
        <v>1</v>
      </c>
      <c r="L6" s="112">
        <f t="shared" si="0"/>
        <v>0</v>
      </c>
      <c r="M6" s="112">
        <f t="shared" si="0"/>
        <v>10</v>
      </c>
      <c r="N6" s="112">
        <f t="shared" si="0"/>
        <v>0</v>
      </c>
      <c r="O6" s="112">
        <f t="shared" si="0"/>
        <v>0</v>
      </c>
      <c r="P6" s="112">
        <f t="shared" si="0"/>
        <v>0</v>
      </c>
      <c r="Q6" s="112">
        <f t="shared" si="0"/>
        <v>15</v>
      </c>
      <c r="R6" s="112">
        <f t="shared" si="0"/>
        <v>944</v>
      </c>
      <c r="S6" s="112">
        <f t="shared" si="0"/>
        <v>20095</v>
      </c>
      <c r="T6" s="112">
        <f t="shared" si="0"/>
        <v>157</v>
      </c>
      <c r="U6" s="112">
        <f t="shared" si="0"/>
        <v>19678</v>
      </c>
      <c r="V6" s="112">
        <f t="shared" si="0"/>
        <v>0</v>
      </c>
      <c r="W6" s="112">
        <f t="shared" si="0"/>
        <v>0</v>
      </c>
      <c r="X6" s="112">
        <f t="shared" si="0"/>
        <v>260</v>
      </c>
      <c r="Y6" s="112">
        <f t="shared" si="0"/>
        <v>0</v>
      </c>
      <c r="Z6" s="112">
        <f t="shared" si="0"/>
        <v>0</v>
      </c>
      <c r="AA6" s="112">
        <f t="shared" si="0"/>
        <v>12981</v>
      </c>
      <c r="AB6" s="112">
        <f t="shared" si="0"/>
        <v>1180</v>
      </c>
      <c r="AC6" s="112">
        <f t="shared" si="0"/>
        <v>11801</v>
      </c>
      <c r="AD6" s="112">
        <f t="shared" si="0"/>
        <v>0</v>
      </c>
      <c r="AE6" s="112">
        <f t="shared" si="0"/>
        <v>0</v>
      </c>
      <c r="AF6" s="112">
        <f t="shared" si="0"/>
        <v>0</v>
      </c>
      <c r="AG6" s="112">
        <f t="shared" si="0"/>
        <v>0</v>
      </c>
      <c r="AH6" s="112">
        <f t="shared" si="0"/>
        <v>5674</v>
      </c>
      <c r="AI6" s="112">
        <f t="shared" si="0"/>
        <v>500</v>
      </c>
      <c r="AJ6" s="112">
        <f t="shared" si="0"/>
        <v>5174</v>
      </c>
      <c r="AK6" s="112">
        <f t="shared" si="0"/>
        <v>0</v>
      </c>
      <c r="AL6" s="112">
        <f t="shared" si="0"/>
        <v>5913</v>
      </c>
      <c r="AM6" s="112">
        <f t="shared" si="0"/>
        <v>3386</v>
      </c>
      <c r="AN6" s="112">
        <f t="shared" si="0"/>
        <v>2527</v>
      </c>
      <c r="AO6" s="112">
        <f t="shared" si="0"/>
        <v>30</v>
      </c>
      <c r="AP6" s="112">
        <f t="shared" si="0"/>
        <v>30</v>
      </c>
      <c r="AQ6" s="112">
        <f t="shared" si="0"/>
        <v>0</v>
      </c>
      <c r="AR6" s="112">
        <f t="shared" si="0"/>
        <v>0</v>
      </c>
      <c r="AS6" s="112">
        <f t="shared" si="0"/>
        <v>0</v>
      </c>
      <c r="AT6" s="112">
        <f t="shared" si="0"/>
        <v>0</v>
      </c>
      <c r="AU6" s="112">
        <f t="shared" si="0"/>
        <v>0</v>
      </c>
      <c r="AV6" s="112">
        <f t="shared" si="0"/>
        <v>17672</v>
      </c>
      <c r="AW6" s="112">
        <f t="shared" si="0"/>
        <v>14510</v>
      </c>
      <c r="AX6" s="112">
        <f t="shared" si="0"/>
        <v>0</v>
      </c>
      <c r="AY6" s="112">
        <f t="shared" si="0"/>
        <v>0</v>
      </c>
      <c r="AZ6" s="112">
        <f t="shared" si="0"/>
        <v>0</v>
      </c>
      <c r="BA6" s="112">
        <f t="shared" si="0"/>
        <v>3162</v>
      </c>
      <c r="BB6" s="112">
        <f t="shared" si="0"/>
        <v>0</v>
      </c>
      <c r="BC6" s="112">
        <f t="shared" si="0"/>
        <v>0</v>
      </c>
      <c r="BD6" s="112">
        <f t="shared" si="0"/>
        <v>0</v>
      </c>
      <c r="BE6" s="112">
        <f t="shared" si="0"/>
        <v>0</v>
      </c>
      <c r="BF6" s="112">
        <f t="shared" si="0"/>
        <v>0</v>
      </c>
      <c r="BG6" s="112">
        <f t="shared" si="0"/>
        <v>0</v>
      </c>
      <c r="BH6" s="112">
        <f t="shared" si="0"/>
        <v>0</v>
      </c>
      <c r="BI6" s="112">
        <f t="shared" si="0"/>
        <v>0</v>
      </c>
      <c r="BJ6" s="112">
        <f t="shared" si="0"/>
        <v>0</v>
      </c>
      <c r="BK6" s="112">
        <f t="shared" si="0"/>
        <v>0</v>
      </c>
      <c r="BL6" s="112">
        <f t="shared" si="0"/>
        <v>0</v>
      </c>
      <c r="BM6" s="112">
        <f t="shared" si="0"/>
        <v>0</v>
      </c>
      <c r="BN6" s="112">
        <f t="shared" si="0"/>
        <v>0</v>
      </c>
      <c r="BO6" s="112">
        <f t="shared" ref="BO6:BV6" si="1">SUM(BO7:BO23)</f>
        <v>0</v>
      </c>
      <c r="BP6" s="112">
        <f t="shared" si="1"/>
        <v>0</v>
      </c>
      <c r="BQ6" s="112">
        <f t="shared" si="1"/>
        <v>0</v>
      </c>
      <c r="BR6" s="112">
        <f t="shared" si="1"/>
        <v>0</v>
      </c>
      <c r="BS6" s="112">
        <f t="shared" si="1"/>
        <v>0</v>
      </c>
      <c r="BT6" s="112">
        <f t="shared" si="1"/>
        <v>0</v>
      </c>
      <c r="BU6" s="112">
        <f t="shared" si="1"/>
        <v>0</v>
      </c>
      <c r="BV6" s="112">
        <f t="shared" si="1"/>
        <v>0</v>
      </c>
    </row>
    <row r="7" s="101" customFormat="1" ht="23.25" customHeight="1" spans="1:74">
      <c r="A7" s="111" t="s">
        <v>167</v>
      </c>
      <c r="B7" s="112">
        <v>740</v>
      </c>
      <c r="C7" s="112">
        <v>90</v>
      </c>
      <c r="D7" s="112">
        <v>90</v>
      </c>
      <c r="E7" s="112"/>
      <c r="F7" s="112"/>
      <c r="G7" s="112"/>
      <c r="H7" s="112">
        <v>417</v>
      </c>
      <c r="I7" s="112">
        <v>391</v>
      </c>
      <c r="J7" s="112"/>
      <c r="K7" s="112">
        <v>1</v>
      </c>
      <c r="L7" s="112"/>
      <c r="M7" s="112">
        <v>10</v>
      </c>
      <c r="N7" s="112"/>
      <c r="O7" s="112"/>
      <c r="P7" s="112"/>
      <c r="Q7" s="112">
        <v>15</v>
      </c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>
        <v>27</v>
      </c>
      <c r="AI7" s="112"/>
      <c r="AJ7" s="112">
        <v>27</v>
      </c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>
        <v>206</v>
      </c>
      <c r="AW7" s="112">
        <v>206</v>
      </c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</row>
    <row r="8" s="101" customFormat="1" ht="23.25" customHeight="1" spans="1:74">
      <c r="A8" s="111" t="s">
        <v>226</v>
      </c>
      <c r="B8" s="112">
        <v>934</v>
      </c>
      <c r="C8" s="112">
        <v>17</v>
      </c>
      <c r="D8" s="112"/>
      <c r="E8" s="112"/>
      <c r="F8" s="112"/>
      <c r="G8" s="112">
        <v>17</v>
      </c>
      <c r="H8" s="112">
        <v>654</v>
      </c>
      <c r="I8" s="112"/>
      <c r="J8" s="112"/>
      <c r="K8" s="112"/>
      <c r="L8" s="112"/>
      <c r="M8" s="112"/>
      <c r="N8" s="112"/>
      <c r="O8" s="112"/>
      <c r="P8" s="112"/>
      <c r="Q8" s="112"/>
      <c r="R8" s="112">
        <v>654</v>
      </c>
      <c r="S8" s="112">
        <v>260</v>
      </c>
      <c r="T8" s="112"/>
      <c r="U8" s="112"/>
      <c r="V8" s="112"/>
      <c r="W8" s="112"/>
      <c r="X8" s="112">
        <v>260</v>
      </c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>
        <v>3</v>
      </c>
      <c r="AW8" s="112">
        <v>3</v>
      </c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</row>
    <row r="9" s="101" customFormat="1" ht="23.25" customHeight="1" spans="1:74">
      <c r="A9" s="111" t="s">
        <v>234</v>
      </c>
      <c r="B9" s="112">
        <v>4004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>
        <v>120</v>
      </c>
      <c r="T9" s="112">
        <v>120</v>
      </c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>
        <v>3637</v>
      </c>
      <c r="AI9" s="112"/>
      <c r="AJ9" s="112">
        <v>3637</v>
      </c>
      <c r="AK9" s="112"/>
      <c r="AL9" s="112">
        <v>247</v>
      </c>
      <c r="AM9" s="112">
        <v>247</v>
      </c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</row>
    <row r="10" s="101" customFormat="1" ht="23.25" customHeight="1" spans="1:74">
      <c r="A10" s="111" t="s">
        <v>251</v>
      </c>
      <c r="B10" s="112">
        <v>37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>
        <v>37</v>
      </c>
      <c r="T10" s="112">
        <v>37</v>
      </c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</row>
    <row r="11" s="101" customFormat="1" ht="23.25" customHeight="1" spans="1:74">
      <c r="A11" s="111" t="s">
        <v>255</v>
      </c>
      <c r="B11" s="112">
        <v>454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>
        <v>454</v>
      </c>
      <c r="AI11" s="112"/>
      <c r="AJ11" s="112">
        <v>454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</row>
    <row r="12" s="101" customFormat="1" ht="23.25" customHeight="1" spans="1:74">
      <c r="A12" s="111" t="s">
        <v>269</v>
      </c>
      <c r="B12" s="112">
        <v>14064</v>
      </c>
      <c r="C12" s="112"/>
      <c r="D12" s="112"/>
      <c r="E12" s="112"/>
      <c r="F12" s="112"/>
      <c r="G12" s="112"/>
      <c r="H12" s="112">
        <v>340</v>
      </c>
      <c r="I12" s="112">
        <v>325</v>
      </c>
      <c r="J12" s="112"/>
      <c r="K12" s="112"/>
      <c r="L12" s="112"/>
      <c r="M12" s="112"/>
      <c r="N12" s="112"/>
      <c r="O12" s="112"/>
      <c r="P12" s="112"/>
      <c r="Q12" s="112"/>
      <c r="R12" s="112">
        <v>15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>
        <v>500</v>
      </c>
      <c r="AI12" s="112">
        <v>500</v>
      </c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>
        <v>13224</v>
      </c>
      <c r="AW12" s="112">
        <v>12842</v>
      </c>
      <c r="AX12" s="112"/>
      <c r="AY12" s="112"/>
      <c r="AZ12" s="112"/>
      <c r="BA12" s="112">
        <v>382</v>
      </c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</row>
    <row r="13" s="101" customFormat="1" ht="23.25" customHeight="1" spans="1:74">
      <c r="A13" s="111" t="s">
        <v>312</v>
      </c>
      <c r="B13" s="112">
        <v>3399</v>
      </c>
      <c r="C13" s="112"/>
      <c r="D13" s="112"/>
      <c r="E13" s="112"/>
      <c r="F13" s="112"/>
      <c r="G13" s="112"/>
      <c r="H13" s="112">
        <v>804</v>
      </c>
      <c r="I13" s="112">
        <v>804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>
        <v>1056</v>
      </c>
      <c r="AI13" s="112"/>
      <c r="AJ13" s="112">
        <v>1056</v>
      </c>
      <c r="AK13" s="112"/>
      <c r="AL13" s="112">
        <v>80</v>
      </c>
      <c r="AM13" s="112">
        <v>80</v>
      </c>
      <c r="AN13" s="112"/>
      <c r="AO13" s="112"/>
      <c r="AP13" s="112"/>
      <c r="AQ13" s="112"/>
      <c r="AR13" s="112"/>
      <c r="AS13" s="112"/>
      <c r="AT13" s="112"/>
      <c r="AU13" s="112"/>
      <c r="AV13" s="112">
        <v>1459</v>
      </c>
      <c r="AW13" s="112">
        <v>1459</v>
      </c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</row>
    <row r="14" s="101" customFormat="1" ht="23.25" customHeight="1" spans="1:74">
      <c r="A14" s="111" t="s">
        <v>347</v>
      </c>
      <c r="B14" s="112">
        <v>1550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>
        <v>910</v>
      </c>
      <c r="T14" s="112"/>
      <c r="U14" s="112">
        <v>910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>
        <v>640</v>
      </c>
      <c r="AW14" s="112"/>
      <c r="AX14" s="112"/>
      <c r="AY14" s="112"/>
      <c r="AZ14" s="112"/>
      <c r="BA14" s="112">
        <v>640</v>
      </c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</row>
    <row r="15" s="101" customFormat="1" ht="23.25" customHeight="1" spans="1:74">
      <c r="A15" s="111" t="s">
        <v>360</v>
      </c>
      <c r="B15" s="112">
        <v>279</v>
      </c>
      <c r="C15" s="112"/>
      <c r="D15" s="112"/>
      <c r="E15" s="112"/>
      <c r="F15" s="112"/>
      <c r="G15" s="112"/>
      <c r="H15" s="112">
        <v>23</v>
      </c>
      <c r="I15" s="112">
        <v>23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>
        <v>256</v>
      </c>
      <c r="T15" s="112"/>
      <c r="U15" s="112">
        <v>256</v>
      </c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</row>
    <row r="16" s="101" customFormat="1" ht="23.25" customHeight="1" spans="1:74">
      <c r="A16" s="111" t="s">
        <v>370</v>
      </c>
      <c r="B16" s="112">
        <v>20801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>
        <v>2280</v>
      </c>
      <c r="T16" s="112"/>
      <c r="U16" s="112">
        <v>2280</v>
      </c>
      <c r="V16" s="112"/>
      <c r="W16" s="112"/>
      <c r="X16" s="112"/>
      <c r="Y16" s="112"/>
      <c r="Z16" s="112"/>
      <c r="AA16" s="112">
        <v>11801</v>
      </c>
      <c r="AB16" s="112"/>
      <c r="AC16" s="112">
        <v>11801</v>
      </c>
      <c r="AD16" s="112"/>
      <c r="AE16" s="112"/>
      <c r="AF16" s="112"/>
      <c r="AG16" s="112"/>
      <c r="AH16" s="112"/>
      <c r="AI16" s="112"/>
      <c r="AJ16" s="112"/>
      <c r="AK16" s="112"/>
      <c r="AL16" s="112">
        <v>5220</v>
      </c>
      <c r="AM16" s="112">
        <v>2693</v>
      </c>
      <c r="AN16" s="112">
        <v>2527</v>
      </c>
      <c r="AO16" s="112"/>
      <c r="AP16" s="112"/>
      <c r="AQ16" s="112"/>
      <c r="AR16" s="112"/>
      <c r="AS16" s="112"/>
      <c r="AT16" s="112"/>
      <c r="AU16" s="112"/>
      <c r="AV16" s="112">
        <v>1500</v>
      </c>
      <c r="AW16" s="112"/>
      <c r="AX16" s="112"/>
      <c r="AY16" s="112"/>
      <c r="AZ16" s="112"/>
      <c r="BA16" s="112">
        <v>1500</v>
      </c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</row>
    <row r="17" s="101" customFormat="1" ht="23.25" customHeight="1" spans="1:74">
      <c r="A17" s="111" t="s">
        <v>402</v>
      </c>
      <c r="B17" s="112">
        <v>272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>
        <v>272</v>
      </c>
      <c r="T17" s="112"/>
      <c r="U17" s="112">
        <v>272</v>
      </c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</row>
    <row r="18" s="101" customFormat="1" ht="23.25" customHeight="1" spans="1:74">
      <c r="A18" s="111" t="s">
        <v>407</v>
      </c>
      <c r="B18" s="112">
        <v>340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>
        <v>310</v>
      </c>
      <c r="T18" s="112"/>
      <c r="U18" s="112">
        <v>310</v>
      </c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>
        <v>30</v>
      </c>
      <c r="AP18" s="112">
        <v>30</v>
      </c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</row>
    <row r="19" s="101" customFormat="1" ht="23.25" customHeight="1" spans="1:74">
      <c r="A19" s="111" t="s">
        <v>412</v>
      </c>
      <c r="B19" s="112">
        <v>416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>
        <v>50</v>
      </c>
      <c r="T19" s="112"/>
      <c r="U19" s="112">
        <v>50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>
        <v>366</v>
      </c>
      <c r="AM19" s="112">
        <v>366</v>
      </c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</row>
    <row r="20" s="101" customFormat="1" ht="23.25" customHeight="1" spans="1:74">
      <c r="A20" s="111" t="s">
        <v>415</v>
      </c>
      <c r="B20" s="112">
        <v>15000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>
        <v>15000</v>
      </c>
      <c r="T20" s="112"/>
      <c r="U20" s="112">
        <v>15000</v>
      </c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</row>
    <row r="21" s="101" customFormat="1" ht="23.25" customHeight="1" spans="1:74">
      <c r="A21" s="111" t="s">
        <v>424</v>
      </c>
      <c r="B21" s="112">
        <v>2420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>
        <v>600</v>
      </c>
      <c r="T21" s="112"/>
      <c r="U21" s="112">
        <v>600</v>
      </c>
      <c r="V21" s="112"/>
      <c r="W21" s="112"/>
      <c r="X21" s="112"/>
      <c r="Y21" s="112"/>
      <c r="Z21" s="112"/>
      <c r="AA21" s="112">
        <v>1180</v>
      </c>
      <c r="AB21" s="112">
        <v>1180</v>
      </c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>
        <v>640</v>
      </c>
      <c r="AW21" s="112"/>
      <c r="AX21" s="112"/>
      <c r="AY21" s="112"/>
      <c r="AZ21" s="112"/>
      <c r="BA21" s="112">
        <v>640</v>
      </c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</row>
    <row r="22" s="101" customFormat="1" ht="23.25" customHeight="1" spans="1:74">
      <c r="A22" s="111" t="s">
        <v>432</v>
      </c>
      <c r="B22" s="112">
        <v>15</v>
      </c>
      <c r="C22" s="112"/>
      <c r="D22" s="112"/>
      <c r="E22" s="112"/>
      <c r="F22" s="112"/>
      <c r="G22" s="112"/>
      <c r="H22" s="112">
        <v>15</v>
      </c>
      <c r="I22" s="112">
        <v>15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</row>
    <row r="23" s="101" customFormat="1" ht="23.25" customHeight="1" spans="1:74">
      <c r="A23" s="111" t="s">
        <v>437</v>
      </c>
      <c r="B23" s="112">
        <v>275</v>
      </c>
      <c r="C23" s="112"/>
      <c r="D23" s="112"/>
      <c r="E23" s="112"/>
      <c r="F23" s="112"/>
      <c r="G23" s="112"/>
      <c r="H23" s="112">
        <v>275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>
        <v>275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</row>
    <row r="24" s="101" customFormat="1" ht="23.25" customHeight="1"/>
    <row r="25" s="101" customFormat="1" ht="23.25" customHeight="1"/>
    <row r="26" s="101" customFormat="1" ht="23.25" customHeight="1"/>
    <row r="27" s="101" customFormat="1" ht="23.25" customHeight="1"/>
    <row r="28" s="101" customFormat="1" ht="23.25" customHeight="1"/>
    <row r="29" s="101" customFormat="1" ht="23.25" customHeight="1"/>
    <row r="30" s="101" customFormat="1" ht="23.25" customHeight="1"/>
    <row r="31" s="101" customFormat="1" ht="23.25" customHeight="1"/>
    <row r="32" s="101" customFormat="1" ht="23.25" customHeight="1"/>
    <row r="33" s="101" customFormat="1" ht="23.25" customHeight="1"/>
    <row r="34" s="101" customFormat="1" ht="23.25" customHeight="1"/>
    <row r="35" s="101" customFormat="1" ht="23.25" customHeight="1"/>
    <row r="36" s="101" customFormat="1" ht="23.25" customHeight="1"/>
    <row r="37" s="101" customFormat="1" ht="23.25" customHeight="1"/>
    <row r="38" s="101" customFormat="1" ht="23.25" customHeight="1"/>
    <row r="39" s="101" customFormat="1" ht="23.25" customHeight="1"/>
    <row r="40" s="101" customFormat="1" ht="23.25" customHeight="1"/>
    <row r="41" s="101" customFormat="1" ht="23.25" customHeight="1"/>
    <row r="42" s="101" customFormat="1" ht="23.25" customHeight="1"/>
    <row r="43" s="101" customFormat="1" ht="23.25" customHeight="1"/>
    <row r="44" s="101" customFormat="1" ht="23.25" customHeight="1"/>
    <row r="45" s="101" customFormat="1" ht="23.25" customHeight="1"/>
    <row r="46" s="101" customFormat="1" ht="23.25" customHeight="1"/>
    <row r="47" s="101" customFormat="1" ht="23.25" customHeight="1"/>
    <row r="48" s="101" customFormat="1" ht="23.25" customHeight="1"/>
    <row r="49" s="101" customFormat="1" ht="23.25" customHeight="1"/>
    <row r="50" s="101" customFormat="1" ht="23.25" customHeight="1"/>
    <row r="51" s="101" customFormat="1" ht="23.25" customHeight="1"/>
    <row r="52" s="101" customFormat="1" ht="23.25" customHeight="1"/>
    <row r="53" s="101" customFormat="1" ht="23.25" customHeight="1"/>
    <row r="54" s="101" customFormat="1" ht="23.25" customHeight="1"/>
    <row r="55" s="101" customFormat="1" ht="23.25" customHeight="1"/>
    <row r="56" s="101" customFormat="1" ht="23.25" customHeight="1"/>
    <row r="57" s="101" customFormat="1" ht="23.25" customHeight="1"/>
    <row r="58" s="101" customFormat="1" ht="23.25" customHeight="1"/>
    <row r="59" s="101" customFormat="1" ht="23.25" customHeight="1"/>
    <row r="60" s="101" customFormat="1" ht="23.25" customHeight="1"/>
    <row r="61" s="101" customFormat="1" ht="23.25" customHeight="1"/>
    <row r="62" s="101" customFormat="1" ht="23.25" customHeight="1"/>
    <row r="63" s="101" customFormat="1" ht="23.25" customHeight="1"/>
    <row r="64" s="101" customFormat="1" ht="23.25" customHeight="1"/>
    <row r="65" s="101" customFormat="1" ht="23.25" customHeight="1"/>
    <row r="66" s="101" customFormat="1" ht="23.25" customHeight="1"/>
    <row r="67" s="101" customFormat="1" ht="23.25" customHeight="1"/>
    <row r="68" s="101" customFormat="1" ht="23.25" customHeight="1"/>
    <row r="69" s="101" customFormat="1" ht="23.25" customHeight="1"/>
    <row r="70" s="101" customFormat="1" ht="23.25" customHeight="1"/>
    <row r="71" s="101" customFormat="1" ht="23.25" customHeight="1"/>
    <row r="72" s="101" customFormat="1" ht="23.25" customHeight="1"/>
    <row r="73" s="101" customFormat="1" ht="23.25" customHeight="1"/>
    <row r="74" s="101" customFormat="1" ht="23.25" customHeight="1"/>
    <row r="75" s="101" customFormat="1" ht="23.25" customHeight="1"/>
    <row r="76" s="101" customFormat="1" ht="23.25" customHeight="1"/>
    <row r="77" s="101" customFormat="1" ht="23.25" customHeight="1"/>
    <row r="78" s="101" customFormat="1" ht="23.25" customHeight="1"/>
    <row r="79" s="101" customFormat="1" ht="23.25" customHeight="1"/>
    <row r="80" s="101" customFormat="1" ht="23.25" customHeight="1"/>
    <row r="81" s="101" customFormat="1" ht="23.25" customHeight="1"/>
    <row r="82" s="101" customFormat="1" ht="23.25" customHeight="1"/>
    <row r="83" s="101" customFormat="1" ht="23.25" customHeight="1"/>
    <row r="84" s="101" customFormat="1" ht="23.25" customHeight="1"/>
    <row r="85" s="101" customFormat="1" ht="23.25" customHeight="1"/>
    <row r="86" s="101" customFormat="1" ht="23.25" customHeight="1"/>
    <row r="87" s="101" customFormat="1" ht="23.25" customHeight="1"/>
    <row r="88" s="101" customFormat="1" ht="23.25" customHeight="1"/>
    <row r="89" s="101" customFormat="1" ht="23.25" customHeight="1"/>
    <row r="90" s="101" customFormat="1" ht="23.25" customHeight="1"/>
    <row r="91" s="101" customFormat="1" ht="23.25" customHeight="1"/>
    <row r="92" s="101" customFormat="1" ht="23.25" customHeight="1"/>
    <row r="93" s="101" customFormat="1" ht="23.25" customHeight="1"/>
    <row r="94" s="101" customFormat="1" ht="23.25" customHeight="1"/>
    <row r="95" s="101" customFormat="1" ht="23.25" customHeight="1"/>
    <row r="96" s="101" customFormat="1" ht="23.25" customHeight="1"/>
    <row r="97" s="101" customFormat="1" ht="23.25" customHeight="1"/>
    <row r="98" s="101" customFormat="1" ht="23.25" customHeight="1"/>
    <row r="99" s="101" customFormat="1" ht="23.25" customHeight="1"/>
    <row r="100" s="101" customFormat="1" ht="23.25" customHeight="1"/>
    <row r="101" s="101" customFormat="1" ht="23.25" customHeight="1"/>
    <row r="102" s="101" customFormat="1" ht="23.25" customHeight="1"/>
    <row r="103" s="101" customFormat="1" ht="23.25" customHeight="1"/>
    <row r="104" s="101" customFormat="1" ht="23.25" customHeight="1"/>
    <row r="105" s="101" customFormat="1" ht="23.25" customHeight="1"/>
    <row r="106" s="101" customFormat="1" ht="23.25" customHeight="1"/>
    <row r="107" s="101" customFormat="1" ht="23.25" customHeight="1"/>
    <row r="108" s="101" customFormat="1" ht="23.25" customHeight="1"/>
    <row r="109" s="101" customFormat="1" ht="23.25" customHeight="1"/>
    <row r="110" s="101" customFormat="1" ht="23.25" customHeight="1"/>
    <row r="111" s="101" customFormat="1" ht="23.25" customHeight="1"/>
    <row r="112" s="101" customFormat="1" ht="23.25" customHeight="1"/>
    <row r="113" s="101" customFormat="1" ht="23.25" customHeight="1"/>
    <row r="114" s="101" customFormat="1" ht="23.25" customHeight="1"/>
    <row r="115" s="101" customFormat="1" ht="23.25" customHeight="1"/>
    <row r="116" s="101" customFormat="1" ht="23.25" customHeight="1"/>
    <row r="117" s="101" customFormat="1" ht="23.25" customHeight="1"/>
    <row r="118" s="101" customFormat="1" ht="23.25" customHeight="1"/>
    <row r="119" s="101" customFormat="1" ht="23.25" customHeight="1"/>
    <row r="120" s="101" customFormat="1" ht="23.25" customHeight="1"/>
    <row r="121" s="101" customFormat="1" ht="23.25" customHeight="1"/>
    <row r="122" s="101" customFormat="1" ht="23.25" customHeight="1"/>
    <row r="123" s="101" customFormat="1" ht="23.25" customHeight="1"/>
    <row r="124" s="101" customFormat="1" ht="23.25" customHeight="1"/>
    <row r="125" s="101" customFormat="1" ht="23.25" customHeight="1"/>
    <row r="126" s="101" customFormat="1" ht="23.25" customHeight="1"/>
    <row r="127" s="101" customFormat="1" ht="23.25" customHeight="1"/>
    <row r="128" s="101" customFormat="1" ht="23.25" customHeight="1"/>
    <row r="129" s="101" customFormat="1" ht="23.25" customHeight="1"/>
    <row r="130" s="101" customFormat="1" ht="23.25" customHeight="1"/>
    <row r="131" s="101" customFormat="1" ht="23.25" customHeight="1"/>
    <row r="132" s="101" customFormat="1" ht="23.25" customHeight="1"/>
    <row r="133" s="101" customFormat="1" ht="23.25" customHeight="1"/>
    <row r="134" s="101" customFormat="1" ht="23.25" customHeight="1"/>
    <row r="135" s="101" customFormat="1" ht="23.25" customHeight="1"/>
    <row r="136" s="101" customFormat="1" ht="23.25" customHeight="1"/>
    <row r="137" s="101" customFormat="1" ht="23.25" customHeight="1"/>
    <row r="138" s="101" customFormat="1" ht="23.25" customHeight="1"/>
    <row r="139" s="101" customFormat="1" ht="23.25" customHeight="1"/>
    <row r="140" s="101" customFormat="1" ht="23.25" customHeight="1"/>
    <row r="141" s="101" customFormat="1" ht="23.25" customHeight="1"/>
    <row r="142" s="101" customFormat="1" ht="23.25" customHeight="1"/>
    <row r="143" s="101" customFormat="1" ht="23.25" customHeight="1"/>
    <row r="144" s="101" customFormat="1" ht="23.25" customHeight="1"/>
    <row r="145" s="101" customFormat="1" ht="23.25" customHeight="1"/>
    <row r="146" s="101" customFormat="1" ht="23.25" customHeight="1"/>
    <row r="147" s="101" customFormat="1" ht="23.25" customHeight="1"/>
    <row r="148" s="101" customFormat="1" ht="23.25" customHeight="1"/>
    <row r="149" s="101" customFormat="1" ht="23.25" customHeight="1"/>
    <row r="150" s="101" customFormat="1" ht="23.25" customHeight="1"/>
    <row r="151" s="101" customFormat="1" ht="23.25" customHeight="1"/>
    <row r="152" s="101" customFormat="1" ht="23.25" customHeight="1"/>
    <row r="153" s="101" customFormat="1" ht="23.25" customHeight="1"/>
    <row r="154" s="101" customFormat="1" ht="23.25" customHeight="1"/>
    <row r="155" s="101" customFormat="1" ht="23.25" customHeight="1"/>
    <row r="156" s="101" customFormat="1" ht="23.25" customHeight="1"/>
    <row r="157" s="101" customFormat="1" ht="23.25" customHeight="1"/>
    <row r="158" s="101" customFormat="1" ht="23.25" customHeight="1"/>
    <row r="159" s="101" customFormat="1" ht="23.25" customHeight="1"/>
    <row r="160" s="101" customFormat="1" ht="23.25" customHeight="1"/>
    <row r="161" s="101" customFormat="1" ht="23.25" customHeight="1"/>
    <row r="162" s="101" customFormat="1" ht="23.25" customHeight="1"/>
    <row r="163" s="101" customFormat="1" ht="23.25" customHeight="1"/>
    <row r="164" s="101" customFormat="1" ht="23.25" customHeight="1"/>
    <row r="165" s="101" customFormat="1" ht="23.25" customHeight="1"/>
    <row r="166" s="101" customFormat="1" ht="23.25" customHeight="1"/>
    <row r="167" s="101" customFormat="1" ht="23.25" customHeight="1"/>
    <row r="168" s="101" customFormat="1" ht="23.25" customHeight="1"/>
    <row r="169" s="101" customFormat="1" ht="23.25" customHeight="1"/>
    <row r="170" s="101" customFormat="1" ht="23.25" customHeight="1"/>
    <row r="171" s="101" customFormat="1" ht="23.25" customHeight="1"/>
    <row r="172" s="101" customFormat="1" ht="23.25" customHeight="1"/>
    <row r="173" s="101" customFormat="1" ht="23.25" customHeight="1"/>
    <row r="174" s="101" customFormat="1" ht="23.25" customHeight="1"/>
    <row r="175" s="101" customFormat="1" ht="23.25" customHeight="1"/>
    <row r="176" s="101" customFormat="1" ht="23.25" customHeight="1"/>
    <row r="177" s="101" customFormat="1" ht="23.25" customHeight="1"/>
    <row r="178" s="101" customFormat="1" ht="23.25" customHeight="1"/>
    <row r="179" s="101" customFormat="1" ht="23.25" customHeight="1"/>
    <row r="180" s="101" customFormat="1" ht="23.25" customHeight="1"/>
    <row r="181" s="101" customFormat="1" ht="23.25" customHeight="1"/>
    <row r="182" s="101" customFormat="1" ht="23.25" customHeight="1"/>
    <row r="183" s="101" customFormat="1" ht="23.25" customHeight="1"/>
    <row r="184" s="101" customFormat="1" ht="23.25" customHeight="1"/>
    <row r="185" s="101" customFormat="1" ht="23.25" customHeight="1"/>
    <row r="186" s="101" customFormat="1" ht="23.25" customHeight="1"/>
    <row r="187" s="101" customFormat="1" ht="23.25" customHeight="1"/>
    <row r="188" s="101" customFormat="1" ht="23.25" customHeight="1"/>
    <row r="189" s="101" customFormat="1" ht="23.25" customHeight="1"/>
    <row r="190" s="101" customFormat="1" ht="23.25" customHeight="1"/>
    <row r="191" s="101" customFormat="1" ht="23.25" customHeight="1"/>
    <row r="192" s="101" customFormat="1" ht="23.25" customHeight="1"/>
    <row r="193" s="101" customFormat="1" ht="23.25" customHeight="1"/>
    <row r="194" s="101" customFormat="1" ht="23.25" customHeight="1"/>
    <row r="195" s="101" customFormat="1" ht="23.25" customHeight="1"/>
    <row r="196" s="101" customFormat="1" ht="23.25" customHeight="1"/>
    <row r="197" s="101" customFormat="1" ht="23.25" customHeight="1"/>
    <row r="198" s="101" customFormat="1" ht="23.25" customHeight="1"/>
    <row r="199" s="101" customFormat="1" ht="23.25" customHeight="1"/>
    <row r="200" s="101" customFormat="1" ht="23.25" customHeight="1"/>
    <row r="201" s="101" customFormat="1" ht="23.25" customHeight="1"/>
    <row r="202" s="101" customFormat="1" ht="23.25" customHeight="1"/>
    <row r="203" s="101" customFormat="1" ht="23.25" customHeight="1"/>
    <row r="204" s="101" customFormat="1" ht="23.25" customHeight="1"/>
    <row r="205" s="101" customFormat="1" ht="23.25" customHeight="1"/>
    <row r="206" s="101" customFormat="1" ht="23.25" customHeight="1"/>
    <row r="207" s="101" customFormat="1" ht="23.25" customHeight="1"/>
    <row r="208" s="101" customFormat="1" ht="23.25" customHeight="1"/>
    <row r="209" s="101" customFormat="1" ht="23.25" customHeight="1"/>
    <row r="210" s="101" customFormat="1" ht="23.25" customHeight="1"/>
    <row r="211" s="101" customFormat="1" ht="23.25" customHeight="1"/>
    <row r="212" s="101" customFormat="1" ht="23.25" customHeight="1"/>
    <row r="213" s="101" customFormat="1" ht="23.25" customHeight="1"/>
    <row r="214" s="101" customFormat="1" ht="23.25" customHeight="1"/>
    <row r="215" s="101" customFormat="1" ht="23.25" customHeight="1"/>
    <row r="216" s="101" customFormat="1" ht="23.25" customHeight="1"/>
    <row r="217" s="101" customFormat="1" ht="23.25" customHeight="1"/>
    <row r="218" s="101" customFormat="1" ht="23.25" customHeight="1"/>
    <row r="219" s="101" customFormat="1" ht="23.25" customHeight="1"/>
    <row r="220" s="101" customFormat="1" ht="23.25" customHeight="1"/>
    <row r="221" s="101" customFormat="1" ht="23.25" customHeight="1"/>
    <row r="222" s="101" customFormat="1" ht="23.25" customHeight="1"/>
    <row r="223" s="101" customFormat="1" ht="23.25" customHeight="1"/>
    <row r="224" s="101" customFormat="1" ht="23.25" customHeight="1"/>
    <row r="225" s="101" customFormat="1" ht="23.25" customHeight="1"/>
    <row r="226" s="101" customFormat="1" ht="23.25" customHeight="1"/>
    <row r="227" s="101" customFormat="1" ht="23.25" customHeight="1"/>
    <row r="228" s="101" customFormat="1" ht="23.25" customHeight="1"/>
    <row r="229" s="101" customFormat="1" ht="23.25" customHeight="1"/>
    <row r="230" s="101" customFormat="1" ht="23.25" customHeight="1"/>
    <row r="231" s="101" customFormat="1" ht="23.25" customHeight="1"/>
    <row r="232" s="101" customFormat="1" ht="23.25" customHeight="1"/>
    <row r="233" s="101" customFormat="1" ht="23.25" customHeight="1"/>
    <row r="234" s="101" customFormat="1" ht="23.25" customHeight="1"/>
    <row r="235" s="101" customFormat="1" ht="23.25" customHeight="1"/>
    <row r="236" s="101" customFormat="1" ht="23.25" customHeight="1"/>
    <row r="237" s="101" customFormat="1" ht="23.25" customHeight="1"/>
    <row r="238" s="101" customFormat="1" ht="23.25" customHeight="1"/>
    <row r="239" s="101" customFormat="1" ht="23.25" customHeight="1"/>
    <row r="240" s="101" customFormat="1" ht="23.25" customHeight="1"/>
    <row r="241" s="101" customFormat="1" ht="23.25" customHeight="1"/>
    <row r="242" s="101" customFormat="1" ht="23.25" customHeight="1"/>
    <row r="243" s="101" customFormat="1" ht="23.25" customHeight="1"/>
    <row r="244" s="101" customFormat="1" ht="23.25" customHeight="1"/>
    <row r="245" s="101" customFormat="1" ht="23.25" customHeight="1"/>
    <row r="246" s="101" customFormat="1" ht="23.25" customHeight="1"/>
    <row r="247" s="101" customFormat="1" ht="23.25" customHeight="1"/>
    <row r="248" s="101" customFormat="1" ht="23.25" customHeight="1"/>
    <row r="249" s="101" customFormat="1" ht="23.25" customHeight="1"/>
    <row r="250" s="101" customFormat="1" ht="23.25" customHeight="1"/>
    <row r="251" s="101" customFormat="1" ht="23.25" customHeight="1"/>
    <row r="252" s="101" customFormat="1" ht="23.25" customHeight="1"/>
    <row r="253" s="101" customFormat="1" ht="23.25" customHeight="1"/>
    <row r="254" s="101" customFormat="1" ht="23.25" customHeight="1"/>
    <row r="255" s="101" customFormat="1" ht="23.25" customHeight="1"/>
    <row r="256" s="101" customFormat="1" ht="23.25" customHeight="1"/>
    <row r="257" s="101" customFormat="1" ht="23.25" customHeight="1"/>
    <row r="258" s="101" customFormat="1" ht="23.25" customHeight="1"/>
    <row r="259" s="101" customFormat="1" ht="23.25" customHeight="1"/>
    <row r="260" s="101" customFormat="1" ht="23.25" customHeight="1"/>
    <row r="261" s="101" customFormat="1" ht="23.25" customHeight="1"/>
    <row r="262" s="101" customFormat="1" ht="23.25" customHeight="1"/>
    <row r="263" s="101" customFormat="1" ht="23.25" customHeight="1"/>
    <row r="264" s="101" customFormat="1" ht="23.25" customHeight="1"/>
    <row r="265" s="101" customFormat="1" ht="23.25" customHeight="1"/>
    <row r="266" s="101" customFormat="1" ht="23.25" customHeight="1"/>
    <row r="267" s="101" customFormat="1" ht="23.25" customHeight="1"/>
    <row r="268" s="101" customFormat="1" ht="23.25" customHeight="1"/>
    <row r="269" s="101" customFormat="1" ht="23.25" customHeight="1"/>
    <row r="270" s="101" customFormat="1" ht="23.25" customHeight="1"/>
    <row r="271" s="101" customFormat="1" ht="23.25" customHeight="1"/>
    <row r="272" s="101" customFormat="1" ht="23.25" customHeight="1"/>
    <row r="273" s="101" customFormat="1" ht="23.25" customHeight="1"/>
    <row r="274" s="101" customFormat="1" ht="23.25" customHeight="1"/>
    <row r="275" s="101" customFormat="1" ht="23.25" customHeight="1"/>
    <row r="276" s="101" customFormat="1" ht="23.25" customHeight="1"/>
    <row r="277" s="101" customFormat="1" ht="23.25" customHeight="1"/>
    <row r="278" s="101" customFormat="1" ht="23.25" customHeight="1"/>
    <row r="279" s="101" customFormat="1" ht="23.25" customHeight="1"/>
    <row r="280" s="101" customFormat="1" ht="23.25" customHeight="1"/>
    <row r="281" s="101" customFormat="1" ht="23.25" customHeight="1"/>
    <row r="282" s="101" customFormat="1" ht="23.25" customHeight="1"/>
    <row r="283" s="101" customFormat="1" ht="23.25" customHeight="1"/>
    <row r="284" s="101" customFormat="1" ht="23.25" customHeight="1"/>
    <row r="285" s="101" customFormat="1" ht="23.25" customHeight="1"/>
  </sheetData>
  <mergeCells count="17">
    <mergeCell ref="A2:BV2"/>
    <mergeCell ref="C4:G4"/>
    <mergeCell ref="H4:R4"/>
    <mergeCell ref="S4:Z4"/>
    <mergeCell ref="AA4:AG4"/>
    <mergeCell ref="AH4:AK4"/>
    <mergeCell ref="AL4:AN4"/>
    <mergeCell ref="AO4:AR4"/>
    <mergeCell ref="AS4:AU4"/>
    <mergeCell ref="AV4:BA4"/>
    <mergeCell ref="BB4:BD4"/>
    <mergeCell ref="BE4:BI4"/>
    <mergeCell ref="BJ4:BL4"/>
    <mergeCell ref="BM4:BQ4"/>
    <mergeCell ref="BR4:BV4"/>
    <mergeCell ref="A4:A5"/>
    <mergeCell ref="B4:B5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G19" sqref="G19"/>
    </sheetView>
  </sheetViews>
  <sheetFormatPr defaultColWidth="9" defaultRowHeight="14.25" outlineLevelCol="1"/>
  <cols>
    <col min="1" max="2" width="43" style="1" customWidth="1"/>
    <col min="3" max="6" width="9" style="1"/>
  </cols>
  <sheetData>
    <row r="1" ht="27" customHeight="1" spans="1:1">
      <c r="A1" s="2" t="s">
        <v>542</v>
      </c>
    </row>
    <row r="2" ht="50.25" customHeight="1" spans="1:2">
      <c r="A2" s="85" t="s">
        <v>543</v>
      </c>
      <c r="B2" s="86"/>
    </row>
    <row r="3" s="19" customFormat="1" ht="16.5" customHeight="1" spans="2:2">
      <c r="B3" s="87" t="s">
        <v>544</v>
      </c>
    </row>
    <row r="4" ht="18.75" customHeight="1" spans="1:2">
      <c r="A4" s="88" t="s">
        <v>545</v>
      </c>
      <c r="B4" s="89" t="s">
        <v>546</v>
      </c>
    </row>
    <row r="5" ht="18.75" customHeight="1" spans="1:2">
      <c r="A5" s="90" t="s">
        <v>547</v>
      </c>
      <c r="B5" s="91">
        <f>B6+B11+B28</f>
        <v>128792</v>
      </c>
    </row>
    <row r="6" s="2" customFormat="1" ht="18.75" customHeight="1" spans="1:2">
      <c r="A6" s="92" t="s">
        <v>548</v>
      </c>
      <c r="B6" s="91">
        <v>810</v>
      </c>
    </row>
    <row r="7" ht="18.75" customHeight="1" spans="1:2">
      <c r="A7" s="93" t="s">
        <v>549</v>
      </c>
      <c r="B7" s="94">
        <v>810</v>
      </c>
    </row>
    <row r="8" ht="18.75" customHeight="1" spans="1:2">
      <c r="A8" s="93" t="s">
        <v>550</v>
      </c>
      <c r="B8" s="84"/>
    </row>
    <row r="9" ht="18.75" customHeight="1" spans="1:2">
      <c r="A9" s="93" t="s">
        <v>551</v>
      </c>
      <c r="B9" s="84"/>
    </row>
    <row r="10" ht="18.75" customHeight="1" spans="1:2">
      <c r="A10" s="93" t="s">
        <v>552</v>
      </c>
      <c r="B10" s="84"/>
    </row>
    <row r="11" s="2" customFormat="1" ht="18.75" customHeight="1" spans="1:2">
      <c r="A11" s="92" t="s">
        <v>553</v>
      </c>
      <c r="B11" s="91">
        <f>SUM(B12:B27)</f>
        <v>62982</v>
      </c>
    </row>
    <row r="12" ht="18.75" customHeight="1" spans="1:2">
      <c r="A12" s="93" t="s">
        <v>554</v>
      </c>
      <c r="B12" s="94">
        <v>43122</v>
      </c>
    </row>
    <row r="13" ht="18.75" customHeight="1" spans="1:2">
      <c r="A13" s="93" t="s">
        <v>555</v>
      </c>
      <c r="B13" s="84"/>
    </row>
    <row r="14" ht="18.75" customHeight="1" spans="1:2">
      <c r="A14" s="93" t="s">
        <v>556</v>
      </c>
      <c r="B14" s="94">
        <v>6814</v>
      </c>
    </row>
    <row r="15" ht="18.75" customHeight="1" spans="1:2">
      <c r="A15" s="93" t="s">
        <v>557</v>
      </c>
      <c r="B15" s="94">
        <v>36</v>
      </c>
    </row>
    <row r="16" ht="18.75" customHeight="1" spans="1:2">
      <c r="A16" s="93" t="s">
        <v>558</v>
      </c>
      <c r="B16" s="84"/>
    </row>
    <row r="17" ht="18.75" customHeight="1" spans="1:2">
      <c r="A17" s="93" t="s">
        <v>559</v>
      </c>
      <c r="B17" s="84"/>
    </row>
    <row r="18" ht="18.75" customHeight="1" spans="1:2">
      <c r="A18" s="93" t="s">
        <v>560</v>
      </c>
      <c r="B18" s="84"/>
    </row>
    <row r="19" ht="18.75" customHeight="1" spans="1:2">
      <c r="A19" s="93" t="s">
        <v>561</v>
      </c>
      <c r="B19" s="94">
        <v>1054</v>
      </c>
    </row>
    <row r="20" ht="18.75" customHeight="1" spans="1:2">
      <c r="A20" s="93" t="s">
        <v>562</v>
      </c>
      <c r="B20" s="84"/>
    </row>
    <row r="21" ht="18.75" customHeight="1" spans="1:2">
      <c r="A21" s="93" t="s">
        <v>563</v>
      </c>
      <c r="B21" s="84"/>
    </row>
    <row r="22" ht="18.75" customHeight="1" spans="1:2">
      <c r="A22" s="93" t="s">
        <v>564</v>
      </c>
      <c r="B22" s="94">
        <v>1245</v>
      </c>
    </row>
    <row r="23" ht="18.75" customHeight="1" spans="1:2">
      <c r="A23" s="93" t="s">
        <v>565</v>
      </c>
      <c r="B23" s="84"/>
    </row>
    <row r="24" ht="18.75" customHeight="1" spans="1:2">
      <c r="A24" s="93" t="s">
        <v>566</v>
      </c>
      <c r="B24" s="95">
        <v>24</v>
      </c>
    </row>
    <row r="25" ht="18.75" customHeight="1" spans="1:2">
      <c r="A25" s="93" t="s">
        <v>567</v>
      </c>
      <c r="B25" s="95">
        <v>5324</v>
      </c>
    </row>
    <row r="26" ht="18.75" customHeight="1" spans="1:2">
      <c r="A26" s="96" t="s">
        <v>568</v>
      </c>
      <c r="B26" s="95">
        <v>4497</v>
      </c>
    </row>
    <row r="27" ht="18.75" customHeight="1" spans="1:2">
      <c r="A27" s="96" t="s">
        <v>569</v>
      </c>
      <c r="B27" s="95">
        <v>866</v>
      </c>
    </row>
    <row r="28" s="2" customFormat="1" ht="18.75" customHeight="1" spans="1:2">
      <c r="A28" s="97" t="s">
        <v>570</v>
      </c>
      <c r="B28" s="98">
        <f>SUM(B29:B45)</f>
        <v>65000</v>
      </c>
    </row>
    <row r="29" ht="15" customHeight="1" spans="1:2">
      <c r="A29" s="84" t="s">
        <v>571</v>
      </c>
      <c r="B29" s="99">
        <v>740</v>
      </c>
    </row>
    <row r="30" ht="15" customHeight="1" spans="1:2">
      <c r="A30" s="84" t="s">
        <v>572</v>
      </c>
      <c r="B30" s="99">
        <v>934</v>
      </c>
    </row>
    <row r="31" ht="15" customHeight="1" spans="1:2">
      <c r="A31" s="84" t="s">
        <v>573</v>
      </c>
      <c r="B31" s="99">
        <v>4004</v>
      </c>
    </row>
    <row r="32" ht="15" customHeight="1" spans="1:2">
      <c r="A32" s="84" t="s">
        <v>574</v>
      </c>
      <c r="B32" s="99">
        <v>37</v>
      </c>
    </row>
    <row r="33" ht="15" customHeight="1" spans="1:2">
      <c r="A33" s="84" t="s">
        <v>575</v>
      </c>
      <c r="B33" s="99">
        <v>454</v>
      </c>
    </row>
    <row r="34" ht="15" customHeight="1" spans="1:2">
      <c r="A34" s="84" t="s">
        <v>576</v>
      </c>
      <c r="B34" s="99">
        <v>14064</v>
      </c>
    </row>
    <row r="35" ht="15" customHeight="1" spans="1:2">
      <c r="A35" s="84" t="s">
        <v>577</v>
      </c>
      <c r="B35" s="99">
        <v>3399</v>
      </c>
    </row>
    <row r="36" ht="15.75" customHeight="1" spans="1:2">
      <c r="A36" s="94" t="s">
        <v>578</v>
      </c>
      <c r="B36" s="99">
        <v>1550</v>
      </c>
    </row>
    <row r="37" ht="15.75" customHeight="1" spans="1:2">
      <c r="A37" s="94" t="s">
        <v>579</v>
      </c>
      <c r="B37" s="100">
        <v>279</v>
      </c>
    </row>
    <row r="38" ht="15" customHeight="1" spans="1:2">
      <c r="A38" s="84" t="s">
        <v>580</v>
      </c>
      <c r="B38" s="99">
        <v>20801</v>
      </c>
    </row>
    <row r="39" ht="15" customHeight="1" spans="1:2">
      <c r="A39" s="84" t="s">
        <v>581</v>
      </c>
      <c r="B39" s="99">
        <v>272</v>
      </c>
    </row>
    <row r="40" ht="15" customHeight="1" spans="1:2">
      <c r="A40" s="84" t="s">
        <v>582</v>
      </c>
      <c r="B40" s="99">
        <v>340</v>
      </c>
    </row>
    <row r="41" ht="15" customHeight="1" spans="1:2">
      <c r="A41" s="84" t="s">
        <v>583</v>
      </c>
      <c r="B41" s="99">
        <v>416</v>
      </c>
    </row>
    <row r="42" ht="15" customHeight="1" spans="1:2">
      <c r="A42" s="84" t="s">
        <v>584</v>
      </c>
      <c r="B42" s="99">
        <v>15000</v>
      </c>
    </row>
    <row r="43" ht="15" customHeight="1" spans="1:2">
      <c r="A43" s="84" t="s">
        <v>585</v>
      </c>
      <c r="B43" s="99">
        <v>2420</v>
      </c>
    </row>
    <row r="44" ht="15" spans="1:2">
      <c r="A44" s="84" t="s">
        <v>586</v>
      </c>
      <c r="B44" s="99">
        <v>15</v>
      </c>
    </row>
    <row r="45" ht="15" spans="1:2">
      <c r="A45" s="84" t="s">
        <v>587</v>
      </c>
      <c r="B45" s="99">
        <v>275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Zeros="0" workbookViewId="0">
      <selection activeCell="E14" sqref="E14"/>
    </sheetView>
  </sheetViews>
  <sheetFormatPr defaultColWidth="9" defaultRowHeight="14.25" outlineLevelCol="2"/>
  <cols>
    <col min="1" max="1" width="40.625" style="63" customWidth="1"/>
    <col min="2" max="2" width="34.625" style="63" customWidth="1"/>
    <col min="3" max="254" width="7.875" style="63" customWidth="1"/>
    <col min="255" max="16384" width="9" style="63"/>
  </cols>
  <sheetData>
    <row r="1" ht="31.5" customHeight="1" spans="1:1">
      <c r="A1" s="62" t="s">
        <v>588</v>
      </c>
    </row>
    <row r="2" ht="33" customHeight="1" spans="1:3">
      <c r="A2" s="4" t="s">
        <v>589</v>
      </c>
      <c r="B2" s="4"/>
      <c r="C2" s="27"/>
    </row>
    <row r="3" s="61" customFormat="1" ht="25.5" customHeight="1" spans="2:2">
      <c r="B3" s="72" t="s">
        <v>52</v>
      </c>
    </row>
    <row r="4" ht="30.75" customHeight="1" spans="1:2">
      <c r="A4" s="54" t="s">
        <v>590</v>
      </c>
      <c r="B4" s="26" t="s">
        <v>591</v>
      </c>
    </row>
    <row r="5" ht="30.75" customHeight="1" spans="1:2">
      <c r="A5" s="23" t="s">
        <v>592</v>
      </c>
      <c r="B5" s="78"/>
    </row>
    <row r="6" ht="30.75" customHeight="1" spans="1:2">
      <c r="A6" s="23" t="s">
        <v>593</v>
      </c>
      <c r="B6" s="79"/>
    </row>
    <row r="7" ht="30.75" customHeight="1" spans="1:2">
      <c r="A7" s="23" t="s">
        <v>594</v>
      </c>
      <c r="B7" s="80"/>
    </row>
    <row r="8" ht="30.75" customHeight="1" spans="1:2">
      <c r="A8" s="23" t="s">
        <v>595</v>
      </c>
      <c r="B8" s="80"/>
    </row>
    <row r="9" ht="30.75" customHeight="1" spans="1:2">
      <c r="A9" s="23" t="s">
        <v>596</v>
      </c>
      <c r="B9" s="81"/>
    </row>
    <row r="10" ht="30.75" customHeight="1" spans="1:2">
      <c r="A10" s="23" t="s">
        <v>597</v>
      </c>
      <c r="B10" s="81"/>
    </row>
    <row r="11" ht="30.75" customHeight="1" spans="1:2">
      <c r="A11" s="23" t="s">
        <v>598</v>
      </c>
      <c r="B11" s="81"/>
    </row>
    <row r="12" ht="30.75" customHeight="1" spans="1:2">
      <c r="A12" s="23" t="s">
        <v>599</v>
      </c>
      <c r="B12" s="81"/>
    </row>
    <row r="13" ht="30.75" customHeight="1" spans="1:2">
      <c r="A13" s="23" t="s">
        <v>600</v>
      </c>
      <c r="B13" s="80">
        <v>22</v>
      </c>
    </row>
    <row r="14" ht="30.75" customHeight="1" spans="1:2">
      <c r="A14" s="82" t="s">
        <v>81</v>
      </c>
      <c r="B14" s="83">
        <v>22</v>
      </c>
    </row>
    <row r="15" ht="30.75" customHeight="1" spans="1:2">
      <c r="A15" s="84" t="s">
        <v>601</v>
      </c>
      <c r="B15" s="83">
        <v>1648</v>
      </c>
    </row>
    <row r="16" ht="30.75" customHeight="1" spans="1:2">
      <c r="A16" s="23" t="s">
        <v>602</v>
      </c>
      <c r="B16" s="83">
        <v>717</v>
      </c>
    </row>
    <row r="17" ht="30.75" customHeight="1" spans="1:2">
      <c r="A17" s="23" t="s">
        <v>603</v>
      </c>
      <c r="B17" s="83"/>
    </row>
    <row r="18" ht="30.75" customHeight="1" spans="1:2">
      <c r="A18" s="23" t="s">
        <v>604</v>
      </c>
      <c r="B18" s="83"/>
    </row>
    <row r="19" ht="30.75" customHeight="1" spans="1:2">
      <c r="A19" s="23" t="s">
        <v>605</v>
      </c>
      <c r="B19" s="83">
        <v>3900</v>
      </c>
    </row>
    <row r="20" ht="30.75" customHeight="1" spans="1:2">
      <c r="A20" s="82" t="s">
        <v>121</v>
      </c>
      <c r="B20" s="83">
        <f>SUM(B14:B19)</f>
        <v>6287</v>
      </c>
    </row>
  </sheetData>
  <mergeCells count="1">
    <mergeCell ref="A2:B2"/>
  </mergeCells>
  <printOptions horizontalCentered="1"/>
  <pageMargins left="0.669444444444445" right="0.669444444444445" top="0.979166666666667" bottom="0.979166666666667" header="0.509027777777778" footer="0.669444444444445"/>
  <pageSetup paperSize="9" firstPageNumber="17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Zeros="0" workbookViewId="0">
      <selection activeCell="B27" sqref="B27"/>
    </sheetView>
  </sheetViews>
  <sheetFormatPr defaultColWidth="9" defaultRowHeight="14.25" outlineLevelCol="1"/>
  <cols>
    <col min="1" max="1" width="47" style="63" customWidth="1"/>
    <col min="2" max="2" width="29.875" style="74" customWidth="1"/>
    <col min="3" max="254" width="7.875" style="63" customWidth="1"/>
    <col min="255" max="16384" width="9" style="63"/>
  </cols>
  <sheetData>
    <row r="1" ht="33.75" customHeight="1" spans="1:1">
      <c r="A1" s="62" t="s">
        <v>606</v>
      </c>
    </row>
    <row r="2" ht="33.75" customHeight="1" spans="1:2">
      <c r="A2" s="4" t="s">
        <v>607</v>
      </c>
      <c r="B2" s="4"/>
    </row>
    <row r="3" s="61" customFormat="1" ht="25.5" customHeight="1" spans="1:2">
      <c r="A3" s="75" t="s">
        <v>608</v>
      </c>
      <c r="B3" s="75"/>
    </row>
    <row r="4" s="61" customFormat="1" ht="27" customHeight="1" spans="1:2">
      <c r="A4" s="54" t="s">
        <v>590</v>
      </c>
      <c r="B4" s="26" t="s">
        <v>591</v>
      </c>
    </row>
    <row r="5" s="61" customFormat="1" ht="27" customHeight="1" spans="1:2">
      <c r="A5" s="56" t="s">
        <v>609</v>
      </c>
      <c r="B5" s="76">
        <v>120</v>
      </c>
    </row>
    <row r="6" s="61" customFormat="1" ht="27" customHeight="1" spans="1:2">
      <c r="A6" s="56" t="s">
        <v>610</v>
      </c>
      <c r="B6" s="76">
        <v>10</v>
      </c>
    </row>
    <row r="7" s="19" customFormat="1" ht="27" customHeight="1" spans="1:2">
      <c r="A7" s="56" t="s">
        <v>611</v>
      </c>
      <c r="B7" s="76">
        <v>4485</v>
      </c>
    </row>
    <row r="8" s="73" customFormat="1" ht="27" customHeight="1" spans="1:2">
      <c r="A8" s="56" t="s">
        <v>612</v>
      </c>
      <c r="B8" s="76">
        <v>1547</v>
      </c>
    </row>
    <row r="9" ht="27" customHeight="1" spans="1:2">
      <c r="A9" s="56" t="s">
        <v>613</v>
      </c>
      <c r="B9" s="76">
        <v>89</v>
      </c>
    </row>
    <row r="10" ht="27" customHeight="1" spans="1:2">
      <c r="A10" s="68" t="s">
        <v>154</v>
      </c>
      <c r="B10" s="77">
        <v>6251</v>
      </c>
    </row>
    <row r="11" ht="27" customHeight="1" spans="1:2">
      <c r="A11" s="56" t="s">
        <v>614</v>
      </c>
      <c r="B11" s="76">
        <v>36</v>
      </c>
    </row>
    <row r="12" ht="27" customHeight="1" spans="1:2">
      <c r="A12" s="68" t="s">
        <v>157</v>
      </c>
      <c r="B12" s="77">
        <v>6287</v>
      </c>
    </row>
  </sheetData>
  <mergeCells count="2">
    <mergeCell ref="A2:B2"/>
    <mergeCell ref="A3:B3"/>
  </mergeCells>
  <pageMargins left="0.75" right="0.75" top="0.979166666666667" bottom="0.979166666666667" header="0.509027777777778" footer="0.509027777777778"/>
  <pageSetup paperSize="9" firstPageNumber="17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E12" sqref="E12"/>
    </sheetView>
  </sheetViews>
  <sheetFormatPr defaultColWidth="9" defaultRowHeight="14.25" outlineLevelCol="1"/>
  <cols>
    <col min="1" max="1" width="47.5" style="63" customWidth="1"/>
    <col min="2" max="2" width="24.375" style="63" customWidth="1"/>
    <col min="3" max="16384" width="9" style="63"/>
  </cols>
  <sheetData>
    <row r="1" ht="24" customHeight="1" spans="1:1">
      <c r="A1" s="62" t="s">
        <v>615</v>
      </c>
    </row>
    <row r="2" ht="25.5" customHeight="1" spans="1:2">
      <c r="A2" s="4" t="s">
        <v>616</v>
      </c>
      <c r="B2" s="4"/>
    </row>
    <row r="3" s="61" customFormat="1" ht="20.25" customHeight="1" spans="1:2">
      <c r="A3" s="71"/>
      <c r="B3" s="72" t="s">
        <v>52</v>
      </c>
    </row>
    <row r="4" ht="28.5" customHeight="1" spans="1:2">
      <c r="A4" s="32" t="s">
        <v>545</v>
      </c>
      <c r="B4" s="32" t="s">
        <v>617</v>
      </c>
    </row>
    <row r="5" ht="30" customHeight="1" spans="1:2">
      <c r="A5" s="65" t="s">
        <v>618</v>
      </c>
      <c r="B5" s="66">
        <v>5000</v>
      </c>
    </row>
    <row r="6" ht="30" customHeight="1" spans="1:2">
      <c r="A6" s="65" t="s">
        <v>593</v>
      </c>
      <c r="B6" s="65"/>
    </row>
    <row r="7" ht="30" customHeight="1" spans="1:2">
      <c r="A7" s="65" t="s">
        <v>619</v>
      </c>
      <c r="B7" s="65"/>
    </row>
    <row r="8" ht="30" customHeight="1" spans="1:2">
      <c r="A8" s="65" t="s">
        <v>620</v>
      </c>
      <c r="B8" s="65"/>
    </row>
    <row r="9" ht="30" customHeight="1" spans="1:2">
      <c r="A9" s="65" t="s">
        <v>621</v>
      </c>
      <c r="B9" s="65"/>
    </row>
    <row r="10" ht="30" customHeight="1" spans="1:2">
      <c r="A10" s="65" t="s">
        <v>622</v>
      </c>
      <c r="B10" s="65"/>
    </row>
    <row r="11" ht="30" customHeight="1" spans="1:2">
      <c r="A11" s="67"/>
      <c r="B11" s="67"/>
    </row>
    <row r="12" s="62" customFormat="1" ht="30" customHeight="1" spans="1:2">
      <c r="A12" s="68" t="s">
        <v>81</v>
      </c>
      <c r="B12" s="69">
        <v>5000</v>
      </c>
    </row>
    <row r="13" ht="23.25" customHeight="1" spans="1:2">
      <c r="A13" s="70"/>
      <c r="B13" s="70"/>
    </row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</sheetData>
  <mergeCells count="2">
    <mergeCell ref="A2:B2"/>
    <mergeCell ref="A13:B13"/>
  </mergeCells>
  <pageMargins left="1.25" right="1.25" top="1" bottom="1" header="0.5" footer="0.5"/>
  <pageSetup paperSize="9" firstPageNumber="32" orientation="portrait" useFirstPageNumber="1"/>
  <headerFooter alignWithMargins="0" scaleWithDoc="0">
    <oddFooter>&amp;C&amp;"宋体,常规"&amp;12- &amp;"宋体,常规"&amp;12&amp;P&amp;"宋体,常规"&amp;12 -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E17" sqref="E17"/>
    </sheetView>
  </sheetViews>
  <sheetFormatPr defaultColWidth="9" defaultRowHeight="14.25" outlineLevelCol="2"/>
  <cols>
    <col min="1" max="1" width="29.875" style="63" customWidth="1"/>
    <col min="2" max="2" width="41.625" style="63" customWidth="1"/>
    <col min="3" max="16384" width="9" style="63"/>
  </cols>
  <sheetData>
    <row r="1" ht="26.25" customHeight="1" spans="1:1">
      <c r="A1" s="62" t="s">
        <v>623</v>
      </c>
    </row>
    <row r="2" ht="25.5" customHeight="1" spans="1:3">
      <c r="A2" s="4" t="s">
        <v>624</v>
      </c>
      <c r="B2" s="4"/>
      <c r="C2" s="21"/>
    </row>
    <row r="3" s="61" customFormat="1" ht="20.25" customHeight="1" spans="2:2">
      <c r="B3" s="64" t="s">
        <v>52</v>
      </c>
    </row>
    <row r="4" ht="28.5" customHeight="1" spans="1:2">
      <c r="A4" s="32" t="s">
        <v>545</v>
      </c>
      <c r="B4" s="32" t="s">
        <v>617</v>
      </c>
    </row>
    <row r="5" ht="30" customHeight="1" spans="1:2">
      <c r="A5" s="65" t="s">
        <v>625</v>
      </c>
      <c r="B5" s="65"/>
    </row>
    <row r="6" ht="30" customHeight="1" spans="1:2">
      <c r="A6" s="65" t="s">
        <v>626</v>
      </c>
      <c r="B6" s="65"/>
    </row>
    <row r="7" ht="30" customHeight="1" spans="1:2">
      <c r="A7" s="65" t="s">
        <v>627</v>
      </c>
      <c r="B7" s="65"/>
    </row>
    <row r="8" ht="30" customHeight="1" spans="1:2">
      <c r="A8" s="65" t="s">
        <v>628</v>
      </c>
      <c r="B8" s="66">
        <v>5000</v>
      </c>
    </row>
    <row r="9" ht="30" customHeight="1" spans="1:2">
      <c r="A9" s="65" t="s">
        <v>629</v>
      </c>
      <c r="B9" s="65"/>
    </row>
    <row r="10" ht="30" customHeight="1" spans="1:2">
      <c r="A10" s="65" t="s">
        <v>630</v>
      </c>
      <c r="B10" s="65"/>
    </row>
    <row r="11" ht="30" customHeight="1" spans="1:2">
      <c r="A11" s="65" t="s">
        <v>631</v>
      </c>
      <c r="B11" s="65"/>
    </row>
    <row r="12" ht="30" customHeight="1" spans="1:2">
      <c r="A12" s="65" t="s">
        <v>632</v>
      </c>
      <c r="B12" s="65"/>
    </row>
    <row r="13" ht="30" customHeight="1" spans="1:2">
      <c r="A13" s="65" t="s">
        <v>633</v>
      </c>
      <c r="B13" s="65"/>
    </row>
    <row r="14" ht="30" customHeight="1" spans="1:2">
      <c r="A14" s="65" t="s">
        <v>634</v>
      </c>
      <c r="B14" s="65"/>
    </row>
    <row r="15" ht="30" customHeight="1" spans="1:2">
      <c r="A15" s="65" t="s">
        <v>635</v>
      </c>
      <c r="B15" s="65"/>
    </row>
    <row r="16" ht="30" customHeight="1" spans="1:2">
      <c r="A16" s="67"/>
      <c r="B16" s="67"/>
    </row>
    <row r="17" ht="30" customHeight="1" spans="1:2">
      <c r="A17" s="67"/>
      <c r="B17" s="67"/>
    </row>
    <row r="18" s="62" customFormat="1" ht="30" customHeight="1" spans="1:2">
      <c r="A18" s="68" t="s">
        <v>154</v>
      </c>
      <c r="B18" s="69">
        <v>5000</v>
      </c>
    </row>
    <row r="19" ht="23.25" customHeight="1" spans="1:2">
      <c r="A19" s="70"/>
      <c r="B19" s="70"/>
    </row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</sheetData>
  <mergeCells count="2">
    <mergeCell ref="A2:B2"/>
    <mergeCell ref="A19:B19"/>
  </mergeCells>
  <pageMargins left="1.25" right="1.25" top="1" bottom="1" header="0.5" footer="0.5"/>
  <pageSetup paperSize="9" firstPageNumber="32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22" sqref="F22"/>
    </sheetView>
  </sheetViews>
  <sheetFormatPr defaultColWidth="9" defaultRowHeight="14.25" outlineLevelCol="2"/>
  <cols>
    <col min="1" max="1" width="40.75" style="1" customWidth="1"/>
    <col min="2" max="2" width="14" style="1" customWidth="1"/>
    <col min="3" max="3" width="21.625" style="1" customWidth="1"/>
  </cols>
  <sheetData>
    <row r="1" ht="26.25" customHeight="1" spans="1:1">
      <c r="A1" s="2" t="s">
        <v>636</v>
      </c>
    </row>
    <row r="2" ht="29.25" customHeight="1" spans="1:3">
      <c r="A2" s="59" t="s">
        <v>637</v>
      </c>
      <c r="B2" s="59"/>
      <c r="C2" s="59"/>
    </row>
    <row r="3" s="19" customFormat="1" ht="17.25" customHeight="1" spans="3:3">
      <c r="C3" s="20" t="s">
        <v>52</v>
      </c>
    </row>
    <row r="4" ht="30" customHeight="1" spans="1:3">
      <c r="A4" s="60" t="s">
        <v>638</v>
      </c>
      <c r="B4" s="60" t="s">
        <v>617</v>
      </c>
      <c r="C4" s="60" t="s">
        <v>129</v>
      </c>
    </row>
    <row r="5" ht="25.5" customHeight="1" spans="1:3">
      <c r="A5" s="23" t="s">
        <v>639</v>
      </c>
      <c r="B5" s="22">
        <v>0</v>
      </c>
      <c r="C5" s="22"/>
    </row>
    <row r="6" ht="38.25" customHeight="1" spans="1:3">
      <c r="A6" s="23" t="s">
        <v>610</v>
      </c>
      <c r="B6" s="22">
        <v>0</v>
      </c>
      <c r="C6" s="22"/>
    </row>
    <row r="7" ht="38.25" customHeight="1" spans="1:3">
      <c r="A7" s="23" t="s">
        <v>640</v>
      </c>
      <c r="B7" s="22">
        <v>0</v>
      </c>
      <c r="C7" s="22"/>
    </row>
    <row r="8" ht="38.25" customHeight="1" spans="1:3">
      <c r="A8" s="23" t="s">
        <v>641</v>
      </c>
      <c r="B8" s="22">
        <v>0</v>
      </c>
      <c r="C8" s="22"/>
    </row>
    <row r="9" ht="38.25" customHeight="1" spans="1:3">
      <c r="A9" s="23" t="s">
        <v>642</v>
      </c>
      <c r="B9" s="22">
        <v>0</v>
      </c>
      <c r="C9" s="22"/>
    </row>
    <row r="10" ht="42.75" customHeight="1" spans="1:3">
      <c r="A10" s="23" t="s">
        <v>643</v>
      </c>
      <c r="B10" s="22">
        <v>0</v>
      </c>
      <c r="C10" s="22"/>
    </row>
    <row r="11" spans="1:1">
      <c r="A11" s="57" t="s">
        <v>644</v>
      </c>
    </row>
  </sheetData>
  <mergeCells count="1">
    <mergeCell ref="A2:C2"/>
  </mergeCells>
  <pageMargins left="1.25" right="1.25" top="1" bottom="1" header="0.5" footer="0.5"/>
  <pageSetup paperSize="9" firstPageNumber="32" orientation="portrait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9" sqref="G9"/>
    </sheetView>
  </sheetViews>
  <sheetFormatPr defaultColWidth="9" defaultRowHeight="14.25" outlineLevelCol="1"/>
  <cols>
    <col min="1" max="1" width="37.75" style="1" customWidth="1"/>
    <col min="2" max="2" width="40.25" style="1" customWidth="1"/>
    <col min="3" max="6" width="9" style="1"/>
  </cols>
  <sheetData>
    <row r="1" ht="27" customHeight="1" spans="1:1">
      <c r="A1" s="2" t="s">
        <v>645</v>
      </c>
    </row>
    <row r="2" ht="25.5" customHeight="1" spans="1:2">
      <c r="A2" s="3" t="s">
        <v>646</v>
      </c>
      <c r="B2" s="4"/>
    </row>
    <row r="3" s="19" customFormat="1" ht="16.5" customHeight="1" spans="1:2">
      <c r="A3" s="33"/>
      <c r="B3" s="34" t="s">
        <v>647</v>
      </c>
    </row>
    <row r="4" ht="26.25" customHeight="1" spans="1:2">
      <c r="A4" s="54" t="s">
        <v>590</v>
      </c>
      <c r="B4" s="25" t="s">
        <v>648</v>
      </c>
    </row>
    <row r="5" ht="31.5" customHeight="1" spans="1:2">
      <c r="A5" s="23" t="s">
        <v>649</v>
      </c>
      <c r="B5" s="56">
        <v>0</v>
      </c>
    </row>
    <row r="6" ht="31.5" customHeight="1" spans="1:2">
      <c r="A6" s="23" t="s">
        <v>650</v>
      </c>
      <c r="B6" s="56">
        <v>0</v>
      </c>
    </row>
    <row r="7" ht="31.5" customHeight="1" spans="1:2">
      <c r="A7" s="23" t="s">
        <v>651</v>
      </c>
      <c r="B7" s="56">
        <v>0</v>
      </c>
    </row>
    <row r="8" ht="31.5" customHeight="1" spans="1:2">
      <c r="A8" s="23" t="s">
        <v>652</v>
      </c>
      <c r="B8" s="56">
        <v>0</v>
      </c>
    </row>
    <row r="9" ht="31.5" customHeight="1" spans="1:2">
      <c r="A9" s="23" t="s">
        <v>653</v>
      </c>
      <c r="B9" s="56">
        <v>0</v>
      </c>
    </row>
    <row r="10" ht="31.5" customHeight="1" spans="1:2">
      <c r="A10" s="23"/>
      <c r="B10" s="58"/>
    </row>
    <row r="11" ht="31.5" customHeight="1" spans="1:2">
      <c r="A11" s="25" t="s">
        <v>654</v>
      </c>
      <c r="B11" s="56">
        <v>0</v>
      </c>
    </row>
    <row r="12" ht="31.5" customHeight="1" spans="1:2">
      <c r="A12" s="23" t="s">
        <v>655</v>
      </c>
      <c r="B12" s="56">
        <v>0</v>
      </c>
    </row>
    <row r="13" ht="31.5" customHeight="1" spans="1:2">
      <c r="A13" s="23" t="s">
        <v>656</v>
      </c>
      <c r="B13" s="56">
        <v>0</v>
      </c>
    </row>
    <row r="14" ht="31.5" customHeight="1" spans="1:2">
      <c r="A14" s="23"/>
      <c r="B14" s="58"/>
    </row>
    <row r="15" ht="31.5" customHeight="1" spans="1:2">
      <c r="A15" s="25" t="s">
        <v>657</v>
      </c>
      <c r="B15" s="56">
        <v>0</v>
      </c>
    </row>
    <row r="16" spans="1:1">
      <c r="A16" s="57" t="s">
        <v>644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8" sqref="F8"/>
    </sheetView>
  </sheetViews>
  <sheetFormatPr defaultColWidth="9" defaultRowHeight="14.25" outlineLevelCol="1"/>
  <cols>
    <col min="1" max="1" width="38" style="1" customWidth="1"/>
    <col min="2" max="2" width="40.5" style="1" customWidth="1"/>
    <col min="3" max="6" width="9" style="1"/>
  </cols>
  <sheetData>
    <row r="1" ht="24" customHeight="1" spans="1:1">
      <c r="A1" s="2" t="s">
        <v>658</v>
      </c>
    </row>
    <row r="2" ht="25.5" customHeight="1" spans="1:2">
      <c r="A2" s="3" t="s">
        <v>659</v>
      </c>
      <c r="B2" s="4"/>
    </row>
    <row r="3" s="19" customFormat="1" ht="16.5" customHeight="1" spans="1:2">
      <c r="A3" s="33"/>
      <c r="B3" s="34" t="s">
        <v>647</v>
      </c>
    </row>
    <row r="4" ht="32.25" customHeight="1" spans="1:2">
      <c r="A4" s="54" t="s">
        <v>590</v>
      </c>
      <c r="B4" s="55" t="s">
        <v>591</v>
      </c>
    </row>
    <row r="5" ht="30" customHeight="1" spans="1:2">
      <c r="A5" s="23" t="s">
        <v>660</v>
      </c>
      <c r="B5" s="56">
        <v>0</v>
      </c>
    </row>
    <row r="6" ht="30" customHeight="1" spans="1:2">
      <c r="A6" s="23" t="s">
        <v>661</v>
      </c>
      <c r="B6" s="56">
        <v>0</v>
      </c>
    </row>
    <row r="7" ht="30" customHeight="1" spans="1:2">
      <c r="A7" s="23" t="s">
        <v>662</v>
      </c>
      <c r="B7" s="56">
        <v>0</v>
      </c>
    </row>
    <row r="8" ht="30" customHeight="1" spans="1:2">
      <c r="A8" s="23" t="s">
        <v>663</v>
      </c>
      <c r="B8" s="56">
        <v>0</v>
      </c>
    </row>
    <row r="9" ht="30" customHeight="1" spans="1:2">
      <c r="A9" s="23" t="s">
        <v>664</v>
      </c>
      <c r="B9" s="56">
        <v>0</v>
      </c>
    </row>
    <row r="10" ht="30" customHeight="1" spans="1:2">
      <c r="A10" s="23"/>
      <c r="B10" s="56"/>
    </row>
    <row r="11" ht="30" customHeight="1" spans="1:2">
      <c r="A11" s="25" t="s">
        <v>665</v>
      </c>
      <c r="B11" s="56">
        <v>0</v>
      </c>
    </row>
    <row r="12" ht="30" customHeight="1" spans="1:2">
      <c r="A12" s="23" t="s">
        <v>666</v>
      </c>
      <c r="B12" s="56">
        <v>0</v>
      </c>
    </row>
    <row r="13" ht="30" customHeight="1" spans="1:2">
      <c r="A13" s="23" t="s">
        <v>667</v>
      </c>
      <c r="B13" s="56">
        <v>0</v>
      </c>
    </row>
    <row r="14" ht="30" customHeight="1" spans="1:2">
      <c r="A14" s="23" t="s">
        <v>668</v>
      </c>
      <c r="B14" s="56">
        <v>0</v>
      </c>
    </row>
    <row r="15" ht="30" customHeight="1" spans="1:2">
      <c r="A15" s="25" t="s">
        <v>669</v>
      </c>
      <c r="B15" s="56">
        <v>0</v>
      </c>
    </row>
    <row r="16" spans="1:1">
      <c r="A16" s="57" t="s">
        <v>644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4" sqref="A24"/>
    </sheetView>
  </sheetViews>
  <sheetFormatPr defaultColWidth="9" defaultRowHeight="14.25" outlineLevelCol="1"/>
  <cols>
    <col min="1" max="2" width="37.75" style="1" customWidth="1"/>
    <col min="3" max="6" width="9" style="1"/>
  </cols>
  <sheetData>
    <row r="1" ht="29.25" customHeight="1" spans="1:1">
      <c r="A1" s="2" t="s">
        <v>670</v>
      </c>
    </row>
    <row r="2" ht="25.5" customHeight="1" spans="1:2">
      <c r="A2" s="3" t="s">
        <v>671</v>
      </c>
      <c r="B2" s="4"/>
    </row>
    <row r="3" ht="16.5" customHeight="1" spans="1:2">
      <c r="A3" s="33"/>
      <c r="B3" s="41" t="s">
        <v>672</v>
      </c>
    </row>
    <row r="4" ht="22.5" customHeight="1" spans="1:2">
      <c r="A4" s="42" t="s">
        <v>673</v>
      </c>
      <c r="B4" s="43" t="s">
        <v>617</v>
      </c>
    </row>
    <row r="5" ht="25.5" customHeight="1" spans="1:2">
      <c r="A5" s="44" t="s">
        <v>674</v>
      </c>
      <c r="B5" s="45">
        <v>0</v>
      </c>
    </row>
    <row r="6" ht="25.5" customHeight="1" spans="1:2">
      <c r="A6" s="44" t="s">
        <v>675</v>
      </c>
      <c r="B6" s="46">
        <v>0</v>
      </c>
    </row>
    <row r="7" ht="25.5" customHeight="1" spans="1:2">
      <c r="A7" s="47" t="s">
        <v>676</v>
      </c>
      <c r="B7" s="48">
        <v>0</v>
      </c>
    </row>
    <row r="8" ht="25.5" customHeight="1" spans="1:2">
      <c r="A8" s="49" t="s">
        <v>656</v>
      </c>
      <c r="B8" s="45">
        <v>0</v>
      </c>
    </row>
    <row r="9" ht="25.5" customHeight="1" spans="1:2">
      <c r="A9" s="50" t="s">
        <v>121</v>
      </c>
      <c r="B9" s="51">
        <v>0</v>
      </c>
    </row>
    <row r="10" spans="1:2">
      <c r="A10" s="52" t="s">
        <v>644</v>
      </c>
      <c r="B10" s="53"/>
    </row>
  </sheetData>
  <mergeCells count="2">
    <mergeCell ref="A2:B2"/>
    <mergeCell ref="A10:B10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H13" sqref="H13"/>
    </sheetView>
  </sheetViews>
  <sheetFormatPr defaultColWidth="9" defaultRowHeight="14.25" outlineLevelCol="1"/>
  <cols>
    <col min="1" max="2" width="38" style="1" customWidth="1"/>
    <col min="3" max="6" width="9" style="1"/>
  </cols>
  <sheetData>
    <row r="1" ht="27.75" customHeight="1" spans="1:1">
      <c r="A1" s="2" t="s">
        <v>677</v>
      </c>
    </row>
    <row r="2" ht="25.5" customHeight="1" spans="1:2">
      <c r="A2" s="3" t="s">
        <v>678</v>
      </c>
      <c r="B2" s="4"/>
    </row>
    <row r="3" s="19" customFormat="1" ht="16.5" customHeight="1" spans="1:2">
      <c r="A3" s="33"/>
      <c r="B3" s="34" t="s">
        <v>647</v>
      </c>
    </row>
    <row r="4" ht="19.5" customHeight="1" spans="1:2">
      <c r="A4" s="25" t="s">
        <v>673</v>
      </c>
      <c r="B4" s="25" t="s">
        <v>617</v>
      </c>
    </row>
    <row r="5" ht="25.5" customHeight="1" spans="1:2">
      <c r="A5" s="35" t="s">
        <v>679</v>
      </c>
      <c r="B5" s="25">
        <v>0</v>
      </c>
    </row>
    <row r="6" ht="25.5" customHeight="1" spans="1:2">
      <c r="A6" s="25" t="s">
        <v>680</v>
      </c>
      <c r="B6" s="25">
        <v>0</v>
      </c>
    </row>
    <row r="7" ht="25.5" customHeight="1" spans="1:2">
      <c r="A7" s="36" t="s">
        <v>681</v>
      </c>
      <c r="B7" s="25">
        <v>0</v>
      </c>
    </row>
    <row r="8" ht="25.5" customHeight="1" spans="1:2">
      <c r="A8" s="37" t="s">
        <v>682</v>
      </c>
      <c r="B8" s="25">
        <v>0</v>
      </c>
    </row>
    <row r="9" ht="25.5" customHeight="1" spans="1:2">
      <c r="A9" s="36" t="s">
        <v>683</v>
      </c>
      <c r="B9" s="25">
        <v>0</v>
      </c>
    </row>
    <row r="10" ht="25.5" customHeight="1" spans="1:2">
      <c r="A10" s="25" t="s">
        <v>682</v>
      </c>
      <c r="B10" s="25">
        <v>0</v>
      </c>
    </row>
    <row r="11" ht="25.5" customHeight="1" spans="1:2">
      <c r="A11" s="38" t="s">
        <v>612</v>
      </c>
      <c r="B11" s="25">
        <v>0</v>
      </c>
    </row>
    <row r="12" ht="25.5" customHeight="1" spans="1:2">
      <c r="A12" s="39" t="s">
        <v>684</v>
      </c>
      <c r="B12" s="25">
        <v>0</v>
      </c>
    </row>
    <row r="13" ht="25.5" customHeight="1" spans="1:2">
      <c r="A13" s="38"/>
      <c r="B13" s="25">
        <v>0</v>
      </c>
    </row>
    <row r="14" ht="25.5" customHeight="1" spans="1:2">
      <c r="A14" s="25" t="s">
        <v>685</v>
      </c>
      <c r="B14" s="40">
        <v>0</v>
      </c>
    </row>
    <row r="15" spans="1:1">
      <c r="A15" s="19" t="s">
        <v>644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27" sqref="A27"/>
    </sheetView>
  </sheetViews>
  <sheetFormatPr defaultColWidth="9" defaultRowHeight="14.25" outlineLevelRow="5" outlineLevelCol="1"/>
  <cols>
    <col min="1" max="1" width="45.875" customWidth="1"/>
    <col min="2" max="2" width="34.625" customWidth="1"/>
  </cols>
  <sheetData>
    <row r="1" ht="28" customHeight="1" spans="1:1">
      <c r="A1" s="2" t="s">
        <v>686</v>
      </c>
    </row>
    <row r="2" ht="53" customHeight="1" spans="1:2">
      <c r="A2" s="27" t="s">
        <v>687</v>
      </c>
      <c r="B2" s="27"/>
    </row>
    <row r="3" ht="24" customHeight="1" spans="1:2">
      <c r="A3" s="28"/>
      <c r="B3" s="29" t="s">
        <v>688</v>
      </c>
    </row>
    <row r="4" ht="41" customHeight="1" spans="1:2">
      <c r="A4" s="30" t="s">
        <v>689</v>
      </c>
      <c r="B4" s="30" t="s">
        <v>617</v>
      </c>
    </row>
    <row r="5" ht="52" customHeight="1" spans="1:2">
      <c r="A5" s="31" t="s">
        <v>690</v>
      </c>
      <c r="B5" s="32">
        <v>0</v>
      </c>
    </row>
    <row r="6" ht="21" customHeight="1" spans="1:2">
      <c r="A6" s="19" t="s">
        <v>644</v>
      </c>
      <c r="B6" s="1"/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2" sqref="B22"/>
    </sheetView>
  </sheetViews>
  <sheetFormatPr defaultColWidth="9" defaultRowHeight="14.25" outlineLevelCol="3"/>
  <cols>
    <col min="1" max="1" width="47.5" style="1" customWidth="1"/>
    <col min="2" max="2" width="31.5" style="1" customWidth="1"/>
    <col min="3" max="4" width="9" style="1"/>
    <col min="5" max="5" width="12.5" style="1" customWidth="1"/>
  </cols>
  <sheetData>
    <row r="1" ht="29.25" customHeight="1" spans="1:1">
      <c r="A1" s="2" t="s">
        <v>691</v>
      </c>
    </row>
    <row r="2" ht="31.5" customHeight="1" spans="1:4">
      <c r="A2" s="3" t="s">
        <v>692</v>
      </c>
      <c r="B2" s="4"/>
      <c r="C2" s="21"/>
      <c r="D2" s="21"/>
    </row>
    <row r="3" s="19" customFormat="1" ht="24.75" customHeight="1" spans="2:2">
      <c r="B3" s="20" t="s">
        <v>52</v>
      </c>
    </row>
    <row r="4" s="19" customFormat="1" ht="27.75" customHeight="1" spans="1:2">
      <c r="A4" s="22" t="s">
        <v>693</v>
      </c>
      <c r="B4" s="22" t="s">
        <v>648</v>
      </c>
    </row>
    <row r="5" s="19" customFormat="1" ht="34.5" customHeight="1" spans="1:2">
      <c r="A5" s="23" t="s">
        <v>694</v>
      </c>
      <c r="B5" s="24">
        <v>13056</v>
      </c>
    </row>
    <row r="6" s="19" customFormat="1" ht="34.5" customHeight="1" spans="1:2">
      <c r="A6" s="23" t="s">
        <v>695</v>
      </c>
      <c r="B6" s="22"/>
    </row>
    <row r="7" s="19" customFormat="1" ht="34.5" customHeight="1" spans="1:2">
      <c r="A7" s="23" t="s">
        <v>696</v>
      </c>
      <c r="B7" s="22"/>
    </row>
    <row r="8" s="19" customFormat="1" ht="34.5" customHeight="1" spans="1:2">
      <c r="A8" s="23" t="s">
        <v>697</v>
      </c>
      <c r="B8" s="22"/>
    </row>
    <row r="9" s="19" customFormat="1" ht="34.5" customHeight="1" spans="1:2">
      <c r="A9" s="23" t="s">
        <v>698</v>
      </c>
      <c r="B9" s="22"/>
    </row>
    <row r="10" s="19" customFormat="1" ht="34.5" customHeight="1" spans="1:2">
      <c r="A10" s="23" t="s">
        <v>699</v>
      </c>
      <c r="B10" s="22"/>
    </row>
    <row r="11" s="19" customFormat="1" ht="34.5" customHeight="1" spans="1:2">
      <c r="A11" s="23" t="s">
        <v>700</v>
      </c>
      <c r="B11" s="22"/>
    </row>
    <row r="12" s="19" customFormat="1" ht="34.5" customHeight="1" spans="1:2">
      <c r="A12" s="23" t="s">
        <v>701</v>
      </c>
      <c r="B12" s="22"/>
    </row>
    <row r="13" s="19" customFormat="1" ht="34.5" customHeight="1" spans="1:2">
      <c r="A13" s="23"/>
      <c r="B13" s="22"/>
    </row>
    <row r="14" ht="30.75" customHeight="1" spans="1:2">
      <c r="A14" s="25" t="s">
        <v>81</v>
      </c>
      <c r="B14" s="26">
        <v>13056</v>
      </c>
    </row>
  </sheetData>
  <mergeCells count="1">
    <mergeCell ref="A2:B2"/>
  </mergeCells>
  <pageMargins left="1.25" right="1.25" top="1" bottom="1" header="0.5" footer="0.5"/>
  <pageSetup paperSize="9" firstPageNumber="33" orientation="portrait" useFirstPageNumber="1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" sqref="C1"/>
    </sheetView>
  </sheetViews>
  <sheetFormatPr defaultColWidth="9" defaultRowHeight="14.25" outlineLevelCol="3"/>
  <cols>
    <col min="1" max="1" width="39.625" style="1" customWidth="1"/>
    <col min="2" max="2" width="42.5" style="1" customWidth="1"/>
    <col min="3" max="4" width="9" style="1"/>
    <col min="5" max="5" width="12.5" style="1" customWidth="1"/>
  </cols>
  <sheetData>
    <row r="1" ht="30" customHeight="1" spans="1:1">
      <c r="A1" s="2" t="s">
        <v>702</v>
      </c>
    </row>
    <row r="2" ht="31.5" customHeight="1" spans="1:4">
      <c r="A2" s="3" t="s">
        <v>703</v>
      </c>
      <c r="B2" s="4"/>
      <c r="C2" s="21"/>
      <c r="D2" s="21"/>
    </row>
    <row r="3" s="19" customFormat="1" ht="24.75" customHeight="1" spans="2:2">
      <c r="B3" s="20" t="s">
        <v>52</v>
      </c>
    </row>
    <row r="4" s="19" customFormat="1" ht="27.75" customHeight="1" spans="1:2">
      <c r="A4" s="22" t="s">
        <v>693</v>
      </c>
      <c r="B4" s="22" t="s">
        <v>648</v>
      </c>
    </row>
    <row r="5" s="19" customFormat="1" ht="34.5" customHeight="1" spans="1:2">
      <c r="A5" s="23" t="s">
        <v>694</v>
      </c>
      <c r="B5" s="24">
        <v>12144</v>
      </c>
    </row>
    <row r="6" s="19" customFormat="1" ht="34.5" customHeight="1" spans="1:2">
      <c r="A6" s="23" t="s">
        <v>695</v>
      </c>
      <c r="B6" s="22"/>
    </row>
    <row r="7" s="19" customFormat="1" ht="34.5" customHeight="1" spans="1:2">
      <c r="A7" s="23" t="s">
        <v>696</v>
      </c>
      <c r="B7" s="22"/>
    </row>
    <row r="8" s="19" customFormat="1" ht="34.5" customHeight="1" spans="1:2">
      <c r="A8" s="23" t="s">
        <v>697</v>
      </c>
      <c r="B8" s="22"/>
    </row>
    <row r="9" s="19" customFormat="1" ht="34.5" customHeight="1" spans="1:2">
      <c r="A9" s="23" t="s">
        <v>698</v>
      </c>
      <c r="B9" s="22"/>
    </row>
    <row r="10" s="19" customFormat="1" ht="34.5" customHeight="1" spans="1:2">
      <c r="A10" s="23" t="s">
        <v>699</v>
      </c>
      <c r="B10" s="22"/>
    </row>
    <row r="11" s="19" customFormat="1" ht="34.5" customHeight="1" spans="1:2">
      <c r="A11" s="23" t="s">
        <v>700</v>
      </c>
      <c r="B11" s="22"/>
    </row>
    <row r="12" s="19" customFormat="1" ht="34.5" customHeight="1" spans="1:2">
      <c r="A12" s="23" t="s">
        <v>701</v>
      </c>
      <c r="B12" s="22"/>
    </row>
    <row r="13" ht="30.75" customHeight="1" spans="1:2">
      <c r="A13" s="25" t="s">
        <v>154</v>
      </c>
      <c r="B13" s="26">
        <f>SUM(B5:B12)</f>
        <v>12144</v>
      </c>
    </row>
  </sheetData>
  <mergeCells count="1">
    <mergeCell ref="A2:B2"/>
  </mergeCells>
  <pageMargins left="1.25" right="1.25" top="1" bottom="1" header="0.5" footer="0.5"/>
  <pageSetup paperSize="9" firstPageNumber="33" orientation="portrait" useFirstPageNumber="1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9" sqref="D9"/>
    </sheetView>
  </sheetViews>
  <sheetFormatPr defaultColWidth="9" defaultRowHeight="14.25" outlineLevelCol="3"/>
  <cols>
    <col min="1" max="1" width="41" style="1" customWidth="1"/>
    <col min="2" max="2" width="31.25" style="1" customWidth="1"/>
    <col min="3" max="4" width="9" style="1"/>
    <col min="5" max="5" width="12.5" style="1" customWidth="1"/>
  </cols>
  <sheetData>
    <row r="1" ht="24" customHeight="1" spans="1:1">
      <c r="A1" s="2" t="s">
        <v>704</v>
      </c>
    </row>
    <row r="2" ht="31.5" customHeight="1" spans="1:4">
      <c r="A2" s="3" t="s">
        <v>705</v>
      </c>
      <c r="B2" s="4"/>
      <c r="C2" s="21"/>
      <c r="D2" s="21"/>
    </row>
    <row r="3" s="19" customFormat="1" ht="24.75" customHeight="1" spans="2:2">
      <c r="B3" s="20" t="s">
        <v>52</v>
      </c>
    </row>
    <row r="4" s="19" customFormat="1" ht="27.75" customHeight="1" spans="1:2">
      <c r="A4" s="22" t="s">
        <v>693</v>
      </c>
      <c r="B4" s="22" t="s">
        <v>617</v>
      </c>
    </row>
    <row r="5" s="19" customFormat="1" ht="34.5" customHeight="1" spans="1:2">
      <c r="A5" s="23" t="s">
        <v>694</v>
      </c>
      <c r="B5" s="24">
        <v>12300</v>
      </c>
    </row>
    <row r="6" s="19" customFormat="1" ht="34.5" customHeight="1" spans="1:2">
      <c r="A6" s="23" t="s">
        <v>695</v>
      </c>
      <c r="B6" s="22"/>
    </row>
    <row r="7" s="19" customFormat="1" ht="34.5" customHeight="1" spans="1:2">
      <c r="A7" s="23" t="s">
        <v>696</v>
      </c>
      <c r="B7" s="22"/>
    </row>
    <row r="8" s="19" customFormat="1" ht="34.5" customHeight="1" spans="1:2">
      <c r="A8" s="23" t="s">
        <v>697</v>
      </c>
      <c r="B8" s="22"/>
    </row>
    <row r="9" s="19" customFormat="1" ht="34.5" customHeight="1" spans="1:2">
      <c r="A9" s="23" t="s">
        <v>698</v>
      </c>
      <c r="B9" s="22"/>
    </row>
    <row r="10" s="19" customFormat="1" ht="34.5" customHeight="1" spans="1:2">
      <c r="A10" s="23" t="s">
        <v>699</v>
      </c>
      <c r="B10" s="22"/>
    </row>
    <row r="11" s="19" customFormat="1" ht="34.5" customHeight="1" spans="1:2">
      <c r="A11" s="23" t="s">
        <v>700</v>
      </c>
      <c r="B11" s="22"/>
    </row>
    <row r="12" s="19" customFormat="1" ht="34.5" customHeight="1" spans="1:2">
      <c r="A12" s="23" t="s">
        <v>701</v>
      </c>
      <c r="B12" s="22"/>
    </row>
    <row r="13" ht="30.75" customHeight="1" spans="1:2">
      <c r="A13" s="25" t="s">
        <v>81</v>
      </c>
      <c r="B13" s="26">
        <v>12300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8" sqref="F8"/>
    </sheetView>
  </sheetViews>
  <sheetFormatPr defaultColWidth="9" defaultRowHeight="14.25" outlineLevelCol="3"/>
  <cols>
    <col min="1" max="1" width="39.625" style="1" customWidth="1"/>
    <col min="2" max="2" width="32.125" style="1" customWidth="1"/>
    <col min="3" max="4" width="9" style="1"/>
    <col min="5" max="5" width="12.5" style="1" customWidth="1"/>
  </cols>
  <sheetData>
    <row r="1" ht="24.75" customHeight="1" spans="1:1">
      <c r="A1" s="2" t="s">
        <v>706</v>
      </c>
    </row>
    <row r="2" ht="31.5" customHeight="1" spans="1:4">
      <c r="A2" s="3" t="s">
        <v>707</v>
      </c>
      <c r="B2" s="4"/>
      <c r="C2" s="21"/>
      <c r="D2" s="21"/>
    </row>
    <row r="3" s="19" customFormat="1" ht="24.75" customHeight="1" spans="2:2">
      <c r="B3" s="20" t="s">
        <v>52</v>
      </c>
    </row>
    <row r="4" s="19" customFormat="1" ht="27.75" customHeight="1" spans="1:2">
      <c r="A4" s="22" t="s">
        <v>693</v>
      </c>
      <c r="B4" s="22" t="s">
        <v>617</v>
      </c>
    </row>
    <row r="5" s="19" customFormat="1" ht="34.5" customHeight="1" spans="1:2">
      <c r="A5" s="23" t="s">
        <v>694</v>
      </c>
      <c r="B5" s="24">
        <v>12313</v>
      </c>
    </row>
    <row r="6" s="19" customFormat="1" ht="34.5" customHeight="1" spans="1:2">
      <c r="A6" s="23" t="s">
        <v>695</v>
      </c>
      <c r="B6" s="22"/>
    </row>
    <row r="7" s="19" customFormat="1" ht="34.5" customHeight="1" spans="1:2">
      <c r="A7" s="23" t="s">
        <v>696</v>
      </c>
      <c r="B7" s="22"/>
    </row>
    <row r="8" s="19" customFormat="1" ht="34.5" customHeight="1" spans="1:2">
      <c r="A8" s="23" t="s">
        <v>697</v>
      </c>
      <c r="B8" s="22"/>
    </row>
    <row r="9" s="19" customFormat="1" ht="34.5" customHeight="1" spans="1:2">
      <c r="A9" s="23" t="s">
        <v>698</v>
      </c>
      <c r="B9" s="22"/>
    </row>
    <row r="10" s="19" customFormat="1" ht="34.5" customHeight="1" spans="1:2">
      <c r="A10" s="23" t="s">
        <v>699</v>
      </c>
      <c r="B10" s="22"/>
    </row>
    <row r="11" s="19" customFormat="1" ht="34.5" customHeight="1" spans="1:2">
      <c r="A11" s="23" t="s">
        <v>700</v>
      </c>
      <c r="B11" s="22"/>
    </row>
    <row r="12" s="19" customFormat="1" ht="34.5" customHeight="1" spans="1:2">
      <c r="A12" s="23" t="s">
        <v>701</v>
      </c>
      <c r="B12" s="22"/>
    </row>
    <row r="13" ht="30.75" customHeight="1" spans="1:2">
      <c r="A13" s="25" t="s">
        <v>154</v>
      </c>
      <c r="B13" s="26">
        <v>12313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I15" sqref="I15"/>
    </sheetView>
  </sheetViews>
  <sheetFormatPr defaultColWidth="9" defaultRowHeight="14.25" outlineLevelRow="5" outlineLevelCol="5"/>
  <cols>
    <col min="1" max="6" width="17" style="1" customWidth="1"/>
  </cols>
  <sheetData>
    <row r="1" ht="21" customHeight="1" spans="1:1">
      <c r="A1" s="2" t="s">
        <v>708</v>
      </c>
    </row>
    <row r="2" ht="25.5" customHeight="1" spans="1:6">
      <c r="A2" s="3" t="s">
        <v>709</v>
      </c>
      <c r="B2" s="4"/>
      <c r="C2" s="4"/>
      <c r="D2" s="4"/>
      <c r="E2" s="4"/>
      <c r="F2" s="4"/>
    </row>
    <row r="3" s="19" customFormat="1" ht="16.5" customHeight="1" spans="1:6">
      <c r="A3" s="5"/>
      <c r="B3" s="5"/>
      <c r="F3" s="20" t="s">
        <v>52</v>
      </c>
    </row>
    <row r="4" ht="29.25" customHeight="1" spans="1:6">
      <c r="A4" s="7" t="s">
        <v>710</v>
      </c>
      <c r="B4" s="8" t="s">
        <v>711</v>
      </c>
      <c r="C4" s="9" t="s">
        <v>712</v>
      </c>
      <c r="D4" s="10"/>
      <c r="E4" s="10"/>
      <c r="F4" s="11"/>
    </row>
    <row r="5" ht="29.25" customHeight="1" spans="1:6">
      <c r="A5" s="12"/>
      <c r="B5" s="13"/>
      <c r="C5" s="14" t="s">
        <v>713</v>
      </c>
      <c r="D5" s="15" t="s">
        <v>714</v>
      </c>
      <c r="E5" s="15" t="s">
        <v>715</v>
      </c>
      <c r="F5" s="15" t="s">
        <v>716</v>
      </c>
    </row>
    <row r="6" ht="27" customHeight="1" spans="1:6">
      <c r="A6" s="16" t="s">
        <v>717</v>
      </c>
      <c r="B6" s="17">
        <v>42900</v>
      </c>
      <c r="C6" s="18">
        <v>35852</v>
      </c>
      <c r="D6" s="18">
        <v>8261</v>
      </c>
      <c r="E6" s="18">
        <v>2033</v>
      </c>
      <c r="F6" s="18">
        <f>C6+D6-E6</f>
        <v>42080</v>
      </c>
    </row>
  </sheetData>
  <mergeCells count="4">
    <mergeCell ref="A2:F2"/>
    <mergeCell ref="C4:F4"/>
    <mergeCell ref="A4:A5"/>
    <mergeCell ref="B4:B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21" sqref="E21"/>
    </sheetView>
  </sheetViews>
  <sheetFormatPr defaultColWidth="9" defaultRowHeight="14.25" outlineLevelRow="5" outlineLevelCol="5"/>
  <cols>
    <col min="1" max="6" width="15" style="1" customWidth="1"/>
  </cols>
  <sheetData>
    <row r="1" ht="23.25" customHeight="1" spans="1:1">
      <c r="A1" s="2" t="s">
        <v>718</v>
      </c>
    </row>
    <row r="2" ht="25.5" customHeight="1" spans="1:6">
      <c r="A2" s="3" t="s">
        <v>719</v>
      </c>
      <c r="B2" s="4"/>
      <c r="C2" s="4"/>
      <c r="D2" s="4"/>
      <c r="E2" s="4"/>
      <c r="F2" s="4"/>
    </row>
    <row r="3" ht="16.5" customHeight="1" spans="1:6">
      <c r="A3" s="5"/>
      <c r="B3" s="5"/>
      <c r="F3" s="6" t="s">
        <v>52</v>
      </c>
    </row>
    <row r="4" ht="29.25" customHeight="1" spans="1:6">
      <c r="A4" s="7" t="s">
        <v>710</v>
      </c>
      <c r="B4" s="8" t="s">
        <v>711</v>
      </c>
      <c r="C4" s="9" t="s">
        <v>720</v>
      </c>
      <c r="D4" s="10"/>
      <c r="E4" s="10"/>
      <c r="F4" s="11"/>
    </row>
    <row r="5" ht="29.25" customHeight="1" spans="1:6">
      <c r="A5" s="12"/>
      <c r="B5" s="13"/>
      <c r="C5" s="14" t="s">
        <v>713</v>
      </c>
      <c r="D5" s="15" t="s">
        <v>714</v>
      </c>
      <c r="E5" s="15" t="s">
        <v>715</v>
      </c>
      <c r="F5" s="15" t="s">
        <v>716</v>
      </c>
    </row>
    <row r="6" ht="27" customHeight="1" spans="1:6">
      <c r="A6" s="16" t="s">
        <v>717</v>
      </c>
      <c r="B6" s="17">
        <v>6600</v>
      </c>
      <c r="C6" s="18">
        <v>2891</v>
      </c>
      <c r="D6" s="18">
        <v>4172</v>
      </c>
      <c r="E6" s="18">
        <v>443</v>
      </c>
      <c r="F6" s="18">
        <f>C6+D6+-E6</f>
        <v>6620</v>
      </c>
    </row>
  </sheetData>
  <mergeCells count="4">
    <mergeCell ref="A2:F2"/>
    <mergeCell ref="C4:F4"/>
    <mergeCell ref="A4:A5"/>
    <mergeCell ref="B4:B5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5" sqref="B35"/>
    </sheetView>
  </sheetViews>
  <sheetFormatPr defaultColWidth="9" defaultRowHeight="14.25" outlineLevelRow="5" outlineLevelCol="5"/>
  <cols>
    <col min="1" max="6" width="15" style="1" customWidth="1"/>
  </cols>
  <sheetData>
    <row r="1" ht="23.25" customHeight="1" spans="1:1">
      <c r="A1" s="2" t="s">
        <v>721</v>
      </c>
    </row>
    <row r="2" ht="25.5" customHeight="1" spans="1:6">
      <c r="A2" s="3" t="s">
        <v>722</v>
      </c>
      <c r="B2" s="4"/>
      <c r="C2" s="4"/>
      <c r="D2" s="4"/>
      <c r="E2" s="4"/>
      <c r="F2" s="4"/>
    </row>
    <row r="3" ht="16.5" customHeight="1" spans="1:6">
      <c r="A3" s="5"/>
      <c r="B3" s="5"/>
      <c r="F3" s="6" t="s">
        <v>52</v>
      </c>
    </row>
    <row r="4" ht="29.25" customHeight="1" spans="1:6">
      <c r="A4" s="7" t="s">
        <v>710</v>
      </c>
      <c r="B4" s="8" t="s">
        <v>711</v>
      </c>
      <c r="C4" s="9" t="s">
        <v>723</v>
      </c>
      <c r="D4" s="10"/>
      <c r="E4" s="10"/>
      <c r="F4" s="11"/>
    </row>
    <row r="5" ht="29.25" customHeight="1" spans="1:6">
      <c r="A5" s="12"/>
      <c r="B5" s="13"/>
      <c r="C5" s="14" t="s">
        <v>713</v>
      </c>
      <c r="D5" s="15" t="s">
        <v>714</v>
      </c>
      <c r="E5" s="15" t="s">
        <v>715</v>
      </c>
      <c r="F5" s="15" t="s">
        <v>716</v>
      </c>
    </row>
    <row r="6" ht="27" customHeight="1" spans="1:6">
      <c r="A6" s="16" t="s">
        <v>717</v>
      </c>
      <c r="B6" s="17">
        <v>49469</v>
      </c>
      <c r="C6" s="18">
        <v>38743</v>
      </c>
      <c r="D6" s="18">
        <v>12433</v>
      </c>
      <c r="E6" s="18">
        <v>2476</v>
      </c>
      <c r="F6" s="18">
        <f>C6+D6+-E6</f>
        <v>48700</v>
      </c>
    </row>
  </sheetData>
  <mergeCells count="4">
    <mergeCell ref="A2:F2"/>
    <mergeCell ref="C4:F4"/>
    <mergeCell ref="A4:A5"/>
    <mergeCell ref="B4:B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目录</vt:lpstr>
      <vt:lpstr>2018年铜川市印台区一般公共预算收入执行情况表</vt:lpstr>
      <vt:lpstr>2018年铜川市印台区一般公共预算支出执行情况表</vt:lpstr>
      <vt:lpstr>2018年铜川市印台区区本级一般公共预算收入执行情况表</vt:lpstr>
      <vt:lpstr>2018年铜川市印台区区本级一般公共预算支出执行情况表</vt:lpstr>
      <vt:lpstr>2019年铜川市印台区一般公共预算收入预算表</vt:lpstr>
      <vt:lpstr>2019年铜川市印台区一般公共预算支出预算表</vt:lpstr>
      <vt:lpstr>2019年铜川市印台区区本级一般公共预算收入预算表</vt:lpstr>
      <vt:lpstr>2019年铜川市印台区区本级一般公共预算支出预算表</vt:lpstr>
      <vt:lpstr>2019年铜川市印台区一般公共预算支出预算表（功能分类）</vt:lpstr>
      <vt:lpstr>2019年铜川市印台区一般公共预算支出预算表（经济分类）</vt:lpstr>
      <vt:lpstr>2019年铜川市印台区区本级一般公共预算支出预算表（功能分类）</vt:lpstr>
      <vt:lpstr>2019年铜川市印台区区本级一般公共预算支出预算表（经济分类）</vt:lpstr>
      <vt:lpstr>2019年印台区区本级一般公共预算基本支出预算表（功能分类）</vt:lpstr>
      <vt:lpstr>2019年印台区区本级一般公共预算基本支出预算表（经济分类）</vt:lpstr>
      <vt:lpstr>2019年铜川市印台区预计专项转移支付支出预算表（功能分类）</vt:lpstr>
      <vt:lpstr>2019年铜川市印台区预计专项转移支付支出预算表（经济分类）</vt:lpstr>
      <vt:lpstr>2019年铜川市印台区一般公共预算税收返还和转移支付支出预算表</vt:lpstr>
      <vt:lpstr>2018年铜川市印台区政府性基金收入执行情况表</vt:lpstr>
      <vt:lpstr>2018年铜川市印台区政府性基金支出执行情况表</vt:lpstr>
      <vt:lpstr>2019年铜川市印台区政府性基金收入预算表</vt:lpstr>
      <vt:lpstr>2019年铜川市印台区政府性基金支出预算表</vt:lpstr>
      <vt:lpstr>2019年政府性基金转移支付预算表</vt:lpstr>
      <vt:lpstr>2018年国有资本经营收入执行情况表</vt:lpstr>
      <vt:lpstr>2018年国有资本经营支出执行情况表</vt:lpstr>
      <vt:lpstr>2019年国有资本经营预算收入预算表</vt:lpstr>
      <vt:lpstr>2019年国有资本经营预算支出预算表</vt:lpstr>
      <vt:lpstr>2019年国有资本经营专项转移支付预算表</vt:lpstr>
      <vt:lpstr>2018年社会保险基金收入执行情况表</vt:lpstr>
      <vt:lpstr>2018年社会保险基金支出执行情况表</vt:lpstr>
      <vt:lpstr>2019年社会保险基金收入预算表</vt:lpstr>
      <vt:lpstr>2019年社会保险基金支出预算表</vt:lpstr>
      <vt:lpstr>2018年底政府一般债务限额和余额情况表</vt:lpstr>
      <vt:lpstr>2018年底政府专项债务限额和余额情况表</vt:lpstr>
      <vt:lpstr>2018年底政府债务限额和余额情况表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2017-11-06T09:12:00Z</cp:lastPrinted>
  <dcterms:modified xsi:type="dcterms:W3CDTF">2019-04-11T00:51:52Z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